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120" windowWidth="20370" windowHeight="7710"/>
  </bookViews>
  <sheets>
    <sheet name="Indtastning udvalgsvarer" sheetId="1" r:id="rId1"/>
    <sheet name="Indtastning dagligvarer" sheetId="7" r:id="rId2"/>
    <sheet name="Beregning udvalgsvarer" sheetId="6" state="hidden" r:id="rId3"/>
    <sheet name="Beregning dagligvarer" sheetId="8" state="hidden" r:id="rId4"/>
  </sheets>
  <calcPr calcId="145621"/>
</workbook>
</file>

<file path=xl/calcChain.xml><?xml version="1.0" encoding="utf-8"?>
<calcChain xmlns="http://schemas.openxmlformats.org/spreadsheetml/2006/main">
  <c r="D35" i="8" l="1"/>
  <c r="C2" i="6"/>
  <c r="D35" i="6"/>
  <c r="C5" i="8" l="1"/>
  <c r="D5" i="8" s="1"/>
  <c r="F3" i="8" s="1"/>
  <c r="C4" i="8"/>
  <c r="C3" i="8"/>
  <c r="B28" i="8" s="1"/>
  <c r="C2" i="8"/>
  <c r="F33" i="8"/>
  <c r="F32" i="8"/>
  <c r="F31" i="8"/>
  <c r="G28" i="8"/>
  <c r="F34" i="8" s="1"/>
  <c r="C9" i="8"/>
  <c r="C8" i="8"/>
  <c r="F8" i="8" s="1"/>
  <c r="B20" i="8" l="1"/>
  <c r="F9" i="8"/>
  <c r="C7" i="8"/>
  <c r="I5" i="8" s="1"/>
  <c r="F2" i="8"/>
  <c r="F5" i="8" s="1"/>
  <c r="B19" i="8" s="1"/>
  <c r="B21" i="8" s="1"/>
  <c r="F10" i="8"/>
  <c r="F4" i="8"/>
  <c r="I6" i="8" l="1"/>
  <c r="I2" i="8"/>
  <c r="I3" i="8"/>
  <c r="B26" i="8" s="1"/>
  <c r="C4" i="6"/>
  <c r="B25" i="8" l="1"/>
  <c r="B27" i="8" s="1"/>
  <c r="B29" i="8" s="1"/>
  <c r="H18" i="8" s="1"/>
  <c r="B20" i="6"/>
  <c r="H20" i="8" l="1"/>
  <c r="D34" i="8" s="1"/>
  <c r="C8" i="6"/>
  <c r="C9" i="6"/>
  <c r="F10" i="6" s="1"/>
  <c r="D32" i="8" l="1"/>
  <c r="D33" i="8"/>
  <c r="D31" i="8"/>
  <c r="F8" i="6"/>
  <c r="F9" i="6"/>
  <c r="C5" i="6"/>
  <c r="C3" i="6"/>
  <c r="L10" i="7" l="1"/>
  <c r="J13" i="7" s="1"/>
  <c r="D5" i="6"/>
  <c r="F3" i="6" s="1"/>
  <c r="F4" i="6" s="1"/>
  <c r="B28" i="6"/>
  <c r="C7" i="6" s="1"/>
  <c r="I5" i="6" s="1"/>
  <c r="F2" i="6"/>
  <c r="I2" i="6" l="1"/>
  <c r="I6" i="6"/>
  <c r="I3" i="6"/>
  <c r="F5" i="6"/>
  <c r="B19" i="6" s="1"/>
  <c r="B21" i="6" s="1"/>
  <c r="B25" i="6" l="1"/>
  <c r="B26" i="6"/>
  <c r="B27" i="6" l="1"/>
  <c r="B29" i="6" s="1"/>
  <c r="H18" i="6" s="1"/>
  <c r="H20" i="6" s="1"/>
  <c r="F32" i="6"/>
  <c r="F33" i="6"/>
  <c r="F31" i="6"/>
  <c r="G28" i="6"/>
  <c r="D31" i="6" l="1"/>
  <c r="D32" i="6"/>
  <c r="D33" i="6"/>
  <c r="F34" i="6"/>
  <c r="D34" i="6"/>
  <c r="L10" i="1" l="1"/>
  <c r="J13" i="1" s="1"/>
</calcChain>
</file>

<file path=xl/sharedStrings.xml><?xml version="1.0" encoding="utf-8"?>
<sst xmlns="http://schemas.openxmlformats.org/spreadsheetml/2006/main" count="170" uniqueCount="71">
  <si>
    <t>Angiv her:</t>
  </si>
  <si>
    <t>Andel af omsætning der flyttes</t>
  </si>
  <si>
    <t>%</t>
  </si>
  <si>
    <t>Kommentar</t>
  </si>
  <si>
    <t>Det er nødvendigt, at kommunen kommer med et skøn for de tre nedenstående felter.</t>
  </si>
  <si>
    <t xml:space="preserve">Hvis der angives en positiv værdi, forventes det, at butikkerne i aflastningsområdet gennemsnitligt bliver større end i den eksisterende detailhandel. Hvis der angives en negativ værdi, forventes det, at butikkerne i aflastningsområdet gennemsnitligt bliver mindre end i den eksisterende detailhandel. </t>
  </si>
  <si>
    <t>Procentvise forskel i gns. butiksareal</t>
  </si>
  <si>
    <t>Gns. antal butikker pr. branche</t>
  </si>
  <si>
    <t>Hvor stor en andel af den eksisterende omsætning i bymidten og oplandet skønnes at flytte ud i aflastningsområdet?</t>
  </si>
  <si>
    <t>Hvad er det gennemsnitlige antal butikker inden for de tilstedeværende brancher i bymiten og oplandet (fx tøj, isenkram etc. )?</t>
  </si>
  <si>
    <t>Hvad forventes forskellen at være på det gennemsnitlige butiksareal i aflastningsområdet sammenlignet med det gennemsnitlige butiksareal i eksisterende butikker i bymidten og oplandet?</t>
  </si>
  <si>
    <t>Data til beregning af effekten af et aflastningsområde for udvalgsvarer</t>
  </si>
  <si>
    <t>Nødvendige data</t>
  </si>
  <si>
    <t>Uvæsentlig</t>
  </si>
  <si>
    <t>Lille</t>
  </si>
  <si>
    <t>Mellem</t>
  </si>
  <si>
    <t>Stor</t>
  </si>
  <si>
    <t>Mindre end</t>
  </si>
  <si>
    <t>Større end</t>
  </si>
  <si>
    <t>Interval</t>
  </si>
  <si>
    <t>Angiv procent</t>
  </si>
  <si>
    <t>Angiv øvre interval værdi</t>
  </si>
  <si>
    <t>Den konkurrencemæssige effekt for forbrugerne anslås at være:</t>
  </si>
  <si>
    <t>Anslået konkurrencemæssige effekt ifølge modellen</t>
  </si>
  <si>
    <t>Middel</t>
  </si>
  <si>
    <t>Hvis der ikke angives en værdi benyttes en gennemsnittelig værdi.</t>
  </si>
  <si>
    <t>Hvor stor en andel af efterspørgslen i kommunen dækkes af e-handel?</t>
  </si>
  <si>
    <t>Andel af efterspørgslen der er E-handel</t>
  </si>
  <si>
    <t>Standardværdier</t>
  </si>
  <si>
    <t>Indtastede værdier</t>
  </si>
  <si>
    <t>S</t>
  </si>
  <si>
    <t>N</t>
  </si>
  <si>
    <t>E</t>
  </si>
  <si>
    <t>A</t>
  </si>
  <si>
    <t>N0</t>
  </si>
  <si>
    <t>mi</t>
  </si>
  <si>
    <t>m0</t>
  </si>
  <si>
    <t>m</t>
  </si>
  <si>
    <t>1-S</t>
  </si>
  <si>
    <t>1-E</t>
  </si>
  <si>
    <t>mi/(1-m0)</t>
  </si>
  <si>
    <t>m0/(1-mi)</t>
  </si>
  <si>
    <t>m0/(1-m0)</t>
  </si>
  <si>
    <t>Mellemregninger i henhold til Bilag 1 i baggrundsnotat</t>
  </si>
  <si>
    <t>S(1-E)</t>
  </si>
  <si>
    <t>N-(1-S)(1-E)</t>
  </si>
  <si>
    <t>Anvendt</t>
  </si>
  <si>
    <t>N0(1-S)(1-E)</t>
  </si>
  <si>
    <t>N(N0-S(1-E))</t>
  </si>
  <si>
    <t>N0S(1-E)</t>
  </si>
  <si>
    <t>Skalaeffekt</t>
  </si>
  <si>
    <t>Standardværdier, produktivitet</t>
  </si>
  <si>
    <t>Bymidte</t>
  </si>
  <si>
    <t>Beregning af konkurrenceeffekter</t>
  </si>
  <si>
    <t>Bymidten</t>
  </si>
  <si>
    <t>Konkurrenteffekt</t>
  </si>
  <si>
    <t>Produktivitetseffekt</t>
  </si>
  <si>
    <t>Samlet effekt</t>
  </si>
  <si>
    <t>Nye butiksområde</t>
  </si>
  <si>
    <t>Udflytning</t>
  </si>
  <si>
    <t>Koncentration</t>
  </si>
  <si>
    <t>Samlet konkurrenteffekt</t>
  </si>
  <si>
    <t>(N-N0)/N0</t>
  </si>
  <si>
    <t>Gennemsnitlig kommunal effekt</t>
  </si>
  <si>
    <t>Antaget gennemslagsgrad</t>
  </si>
  <si>
    <t>Beregnet priseffekt</t>
  </si>
  <si>
    <t>Kalibreret konkurrenceeffekt</t>
  </si>
  <si>
    <t>Der kan ikke indtastes værdier på mere end 40%. Resultaterne baseret på større værdier vurderes at være for usikre.</t>
  </si>
  <si>
    <t>Data til beregning af effekten af et aflastningsområde for dagligvarer</t>
  </si>
  <si>
    <t xml:space="preserve">FEJL! </t>
  </si>
  <si>
    <t>Da der anvendes en gennemsnitsbetragtning er det tilladt at angive et decimaltal, fx 6,3 butikker pr. branche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</si>
</sst>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00000000000000%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2" borderId="3" xfId="0" applyFill="1" applyBorder="1"/>
    <xf numFmtId="2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right"/>
      <protection locked="0"/>
    </xf>
    <xf numFmtId="0" fontId="0" fillId="2" borderId="8" xfId="0" applyFill="1" applyBorder="1"/>
    <xf numFmtId="0" fontId="0" fillId="5" borderId="3" xfId="0" applyFill="1" applyBorder="1"/>
    <xf numFmtId="0" fontId="1" fillId="5" borderId="6" xfId="0" applyFont="1" applyFill="1" applyBorder="1" applyAlignment="1" applyProtection="1">
      <alignment horizontal="right"/>
      <protection locked="0"/>
    </xf>
    <xf numFmtId="0" fontId="1" fillId="5" borderId="7" xfId="0" applyFont="1" applyFill="1" applyBorder="1"/>
    <xf numFmtId="0" fontId="1" fillId="5" borderId="0" xfId="0" applyFont="1" applyFill="1" applyBorder="1"/>
    <xf numFmtId="0" fontId="0" fillId="2" borderId="0" xfId="0" applyFill="1" applyBorder="1" applyAlignment="1"/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Border="1"/>
    <xf numFmtId="0" fontId="0" fillId="2" borderId="0" xfId="0" quotePrefix="1" applyFill="1"/>
    <xf numFmtId="0" fontId="1" fillId="2" borderId="0" xfId="0" applyFont="1" applyFill="1" applyBorder="1" applyAlignment="1"/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1" fillId="2" borderId="0" xfId="0" applyFont="1" applyFill="1" applyBorder="1" applyAlignment="1" applyProtection="1">
      <protection locked="0"/>
    </xf>
    <xf numFmtId="0" fontId="0" fillId="2" borderId="0" xfId="0" applyFill="1" applyBorder="1" applyAlignment="1">
      <alignment wrapText="1"/>
    </xf>
    <xf numFmtId="0" fontId="0" fillId="5" borderId="9" xfId="0" applyFill="1" applyBorder="1" applyAlignment="1"/>
    <xf numFmtId="0" fontId="0" fillId="5" borderId="9" xfId="0" applyFill="1" applyBorder="1"/>
    <xf numFmtId="0" fontId="0" fillId="5" borderId="2" xfId="0" applyFill="1" applyBorder="1"/>
    <xf numFmtId="0" fontId="0" fillId="5" borderId="0" xfId="0" applyFill="1" applyBorder="1" applyAlignment="1"/>
    <xf numFmtId="0" fontId="1" fillId="5" borderId="0" xfId="0" applyFont="1" applyFill="1" applyBorder="1" applyAlignment="1">
      <alignment horizontal="right"/>
    </xf>
    <xf numFmtId="0" fontId="0" fillId="5" borderId="0" xfId="0" applyFill="1" applyBorder="1"/>
    <xf numFmtId="0" fontId="1" fillId="5" borderId="6" xfId="0" applyFont="1" applyFill="1" applyBorder="1" applyAlignment="1">
      <alignment horizontal="right"/>
    </xf>
    <xf numFmtId="0" fontId="1" fillId="5" borderId="7" xfId="0" applyFont="1" applyFill="1" applyBorder="1" applyAlignment="1"/>
    <xf numFmtId="0" fontId="1" fillId="5" borderId="0" xfId="0" applyFont="1" applyFill="1" applyBorder="1" applyAlignment="1">
      <alignment horizontal="left"/>
    </xf>
    <xf numFmtId="0" fontId="0" fillId="5" borderId="9" xfId="0" applyFill="1" applyBorder="1" applyAlignment="1">
      <alignment vertical="top" wrapText="1"/>
    </xf>
    <xf numFmtId="0" fontId="0" fillId="5" borderId="9" xfId="0" applyFill="1" applyBorder="1" applyAlignment="1">
      <alignment horizontal="left" vertical="top" wrapText="1"/>
    </xf>
    <xf numFmtId="9" fontId="0" fillId="2" borderId="0" xfId="1" applyFont="1" applyFill="1"/>
    <xf numFmtId="0" fontId="1" fillId="5" borderId="6" xfId="0" applyFont="1" applyFill="1" applyBorder="1" applyAlignment="1" applyProtection="1">
      <protection locked="0"/>
    </xf>
    <xf numFmtId="0" fontId="1" fillId="5" borderId="7" xfId="0" applyFont="1" applyFill="1" applyBorder="1" applyAlignment="1" applyProtection="1">
      <protection locked="0"/>
    </xf>
    <xf numFmtId="9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horizontal="left" indent="1"/>
    </xf>
    <xf numFmtId="10" fontId="1" fillId="2" borderId="0" xfId="1" applyNumberFormat="1" applyFont="1" applyFill="1" applyAlignment="1">
      <alignment horizontal="right"/>
    </xf>
    <xf numFmtId="10" fontId="1" fillId="2" borderId="0" xfId="0" applyNumberFormat="1" applyFont="1" applyFill="1" applyAlignment="1">
      <alignment horizontal="right"/>
    </xf>
    <xf numFmtId="165" fontId="0" fillId="2" borderId="0" xfId="1" applyNumberFormat="1" applyFont="1" applyFill="1"/>
    <xf numFmtId="10" fontId="1" fillId="2" borderId="0" xfId="1" applyNumberFormat="1" applyFont="1" applyFill="1"/>
    <xf numFmtId="166" fontId="1" fillId="2" borderId="0" xfId="1" applyNumberFormat="1" applyFont="1" applyFill="1"/>
    <xf numFmtId="0" fontId="0" fillId="5" borderId="0" xfId="0" applyFill="1" applyBorder="1" applyAlignment="1">
      <alignment horizontal="left" vertical="top" wrapText="1"/>
    </xf>
    <xf numFmtId="0" fontId="0" fillId="4" borderId="4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3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2" xfId="0" applyFill="1" applyBorder="1"/>
    <xf numFmtId="0" fontId="0" fillId="5" borderId="8" xfId="0" applyFill="1" applyBorder="1"/>
    <xf numFmtId="0" fontId="5" fillId="5" borderId="8" xfId="0" applyFont="1" applyFill="1" applyBorder="1"/>
    <xf numFmtId="0" fontId="0" fillId="5" borderId="8" xfId="0" applyFont="1" applyFill="1" applyBorder="1"/>
    <xf numFmtId="0" fontId="1" fillId="5" borderId="8" xfId="0" applyFont="1" applyFill="1" applyBorder="1"/>
    <xf numFmtId="0" fontId="0" fillId="5" borderId="8" xfId="0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/>
    </xf>
    <xf numFmtId="0" fontId="0" fillId="5" borderId="8" xfId="0" applyFill="1" applyBorder="1" applyAlignment="1"/>
    <xf numFmtId="0" fontId="5" fillId="5" borderId="8" xfId="0" applyFont="1" applyFill="1" applyBorder="1" applyAlignment="1"/>
    <xf numFmtId="0" fontId="1" fillId="5" borderId="8" xfId="0" applyFont="1" applyFill="1" applyBorder="1" applyAlignment="1"/>
    <xf numFmtId="0" fontId="0" fillId="5" borderId="1" xfId="0" applyFill="1" applyBorder="1" applyAlignment="1">
      <alignment vertical="top" wrapText="1"/>
    </xf>
    <xf numFmtId="0" fontId="0" fillId="4" borderId="10" xfId="0" applyFill="1" applyBorder="1"/>
    <xf numFmtId="0" fontId="0" fillId="4" borderId="0" xfId="0" applyFill="1" applyBorder="1"/>
    <xf numFmtId="0" fontId="8" fillId="2" borderId="0" xfId="0" applyFont="1" applyFill="1"/>
    <xf numFmtId="0" fontId="0" fillId="5" borderId="8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</cellXfs>
  <cellStyles count="2">
    <cellStyle name="Normal" xfId="0" builtinId="0"/>
    <cellStyle name="Procent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369"/>
  <sheetViews>
    <sheetView tabSelected="1" workbookViewId="0">
      <pane ySplit="2" topLeftCell="A3" activePane="bottomLeft" state="frozen"/>
      <selection activeCell="D40" sqref="D40"/>
      <selection pane="bottomLeft" sqref="A1:H2"/>
    </sheetView>
  </sheetViews>
  <sheetFormatPr defaultColWidth="9.140625" defaultRowHeight="12.75" x14ac:dyDescent="0.2"/>
  <cols>
    <col min="1" max="1" width="55.28515625" style="1" customWidth="1"/>
    <col min="2" max="2" width="4.42578125" style="1" customWidth="1"/>
    <col min="3" max="3" width="9.42578125" style="1" customWidth="1"/>
    <col min="4" max="4" width="9.140625" style="4"/>
    <col min="5" max="5" width="2.140625" style="1" customWidth="1"/>
    <col min="6" max="6" width="9.140625" style="1"/>
    <col min="7" max="7" width="26.85546875" style="1" customWidth="1"/>
    <col min="8" max="8" width="7.85546875" style="6" customWidth="1"/>
    <col min="9" max="9" width="5.7109375" style="1" customWidth="1"/>
    <col min="10" max="10" width="9.140625" style="1"/>
    <col min="11" max="11" width="9.140625" style="1" customWidth="1"/>
    <col min="12" max="12" width="12.7109375" style="1" customWidth="1"/>
    <col min="13" max="13" width="2.42578125" style="1" customWidth="1"/>
    <col min="14" max="17" width="9.140625" style="1"/>
    <col min="18" max="18" width="9.140625" style="9"/>
    <col min="19" max="16384" width="9.140625" style="1"/>
  </cols>
  <sheetData>
    <row r="1" spans="1:17" s="1" customFormat="1" ht="12.75" customHeight="1" x14ac:dyDescent="0.2">
      <c r="A1" s="76" t="s">
        <v>11</v>
      </c>
      <c r="B1" s="77"/>
      <c r="C1" s="77"/>
      <c r="D1" s="77"/>
      <c r="E1" s="77"/>
      <c r="F1" s="77"/>
      <c r="G1" s="77"/>
      <c r="H1" s="78"/>
      <c r="I1" s="67"/>
      <c r="J1" s="73" t="s">
        <v>23</v>
      </c>
      <c r="K1" s="73"/>
      <c r="L1" s="73"/>
      <c r="M1" s="73"/>
      <c r="N1" s="73"/>
      <c r="O1" s="73"/>
      <c r="P1" s="73"/>
      <c r="Q1" s="51"/>
    </row>
    <row r="2" spans="1:17" s="1" customFormat="1" ht="12.75" customHeight="1" x14ac:dyDescent="0.2">
      <c r="A2" s="79"/>
      <c r="B2" s="80"/>
      <c r="C2" s="80"/>
      <c r="D2" s="80"/>
      <c r="E2" s="80"/>
      <c r="F2" s="80"/>
      <c r="G2" s="80"/>
      <c r="H2" s="81"/>
      <c r="I2" s="68"/>
      <c r="J2" s="74"/>
      <c r="K2" s="74"/>
      <c r="L2" s="74"/>
      <c r="M2" s="74"/>
      <c r="N2" s="74"/>
      <c r="O2" s="74"/>
      <c r="P2" s="74"/>
      <c r="Q2" s="53"/>
    </row>
    <row r="3" spans="1:17" s="1" customFormat="1" x14ac:dyDescent="0.2">
      <c r="A3" s="57"/>
      <c r="B3" s="32"/>
      <c r="C3" s="32"/>
      <c r="D3" s="31"/>
      <c r="E3" s="32"/>
      <c r="F3" s="32"/>
      <c r="G3" s="32"/>
      <c r="H3" s="10"/>
      <c r="I3" s="16"/>
      <c r="J3" s="16"/>
      <c r="K3" s="16"/>
      <c r="L3" s="16"/>
      <c r="M3" s="16"/>
      <c r="N3" s="16"/>
      <c r="O3" s="16"/>
      <c r="P3" s="16"/>
      <c r="Q3" s="6"/>
    </row>
    <row r="4" spans="1:17" s="1" customFormat="1" ht="15" x14ac:dyDescent="0.25">
      <c r="A4" s="58" t="s">
        <v>12</v>
      </c>
      <c r="B4" s="32"/>
      <c r="C4" s="32"/>
      <c r="D4" s="31"/>
      <c r="E4" s="32"/>
      <c r="F4" s="32"/>
      <c r="G4" s="32"/>
      <c r="H4" s="10"/>
      <c r="I4" s="16"/>
      <c r="J4" s="16"/>
      <c r="K4" s="16"/>
      <c r="L4" s="16"/>
      <c r="M4" s="16"/>
      <c r="N4" s="16"/>
      <c r="O4" s="16"/>
      <c r="P4" s="16"/>
      <c r="Q4" s="6"/>
    </row>
    <row r="5" spans="1:17" s="1" customFormat="1" x14ac:dyDescent="0.2">
      <c r="A5" s="59" t="s">
        <v>4</v>
      </c>
      <c r="B5" s="32"/>
      <c r="C5" s="32"/>
      <c r="D5" s="31"/>
      <c r="E5" s="32"/>
      <c r="F5" s="32"/>
      <c r="G5" s="13" t="s">
        <v>3</v>
      </c>
      <c r="H5" s="10"/>
      <c r="I5" s="16"/>
      <c r="J5" s="16"/>
      <c r="K5" s="16"/>
      <c r="L5" s="16"/>
      <c r="M5" s="16"/>
      <c r="N5" s="16"/>
      <c r="O5" s="16"/>
      <c r="P5" s="16"/>
      <c r="Q5" s="6"/>
    </row>
    <row r="6" spans="1:17" s="1" customFormat="1" x14ac:dyDescent="0.2">
      <c r="A6" s="57"/>
      <c r="B6" s="32"/>
      <c r="C6" s="32"/>
      <c r="D6" s="31"/>
      <c r="E6" s="32"/>
      <c r="F6" s="32"/>
      <c r="G6" s="32"/>
      <c r="H6" s="10"/>
      <c r="I6" s="16"/>
      <c r="J6" s="16"/>
      <c r="K6" s="16"/>
      <c r="L6" s="16"/>
      <c r="M6" s="16"/>
      <c r="N6" s="16"/>
      <c r="O6" s="16"/>
      <c r="P6" s="16"/>
      <c r="Q6" s="6"/>
    </row>
    <row r="7" spans="1:17" s="1" customFormat="1" ht="12.75" customHeight="1" x14ac:dyDescent="0.2">
      <c r="A7" s="75" t="s">
        <v>8</v>
      </c>
      <c r="B7" s="49"/>
      <c r="C7" s="32"/>
      <c r="D7" s="31"/>
      <c r="E7" s="32"/>
      <c r="F7" s="32"/>
      <c r="G7" s="72" t="s">
        <v>67</v>
      </c>
      <c r="H7" s="10"/>
      <c r="I7" s="16"/>
      <c r="J7" s="16"/>
      <c r="K7" s="16"/>
      <c r="L7" s="16"/>
      <c r="M7" s="16"/>
      <c r="N7" s="16"/>
      <c r="O7" s="16"/>
      <c r="P7" s="16"/>
      <c r="Q7" s="6"/>
    </row>
    <row r="8" spans="1:17" s="1" customFormat="1" ht="12.75" customHeight="1" x14ac:dyDescent="0.2">
      <c r="A8" s="75"/>
      <c r="B8" s="49"/>
      <c r="C8" s="32"/>
      <c r="D8" s="31"/>
      <c r="E8" s="32"/>
      <c r="F8" s="32"/>
      <c r="G8" s="72"/>
      <c r="H8" s="10"/>
      <c r="I8" s="16"/>
      <c r="J8" s="20" t="s">
        <v>22</v>
      </c>
      <c r="K8" s="16"/>
      <c r="L8" s="16"/>
      <c r="M8" s="16"/>
      <c r="N8" s="16"/>
      <c r="O8" s="16"/>
      <c r="P8" s="16"/>
      <c r="Q8" s="6"/>
    </row>
    <row r="9" spans="1:17" s="1" customFormat="1" x14ac:dyDescent="0.2">
      <c r="A9" s="75"/>
      <c r="B9" s="49"/>
      <c r="C9" s="32"/>
      <c r="D9" s="31"/>
      <c r="E9" s="32"/>
      <c r="F9" s="32"/>
      <c r="G9" s="72"/>
      <c r="H9" s="10"/>
      <c r="I9" s="16"/>
      <c r="J9" s="16"/>
      <c r="K9" s="16"/>
      <c r="L9" s="16"/>
      <c r="M9" s="16"/>
      <c r="N9" s="16"/>
      <c r="O9" s="16"/>
      <c r="P9" s="16"/>
      <c r="Q9" s="6"/>
    </row>
    <row r="10" spans="1:17" s="1" customFormat="1" ht="12.75" customHeight="1" x14ac:dyDescent="0.2">
      <c r="A10" s="60" t="s">
        <v>1</v>
      </c>
      <c r="B10" s="13"/>
      <c r="C10" s="32" t="s">
        <v>0</v>
      </c>
      <c r="D10" s="11"/>
      <c r="E10" s="12" t="s">
        <v>2</v>
      </c>
      <c r="F10" s="32"/>
      <c r="G10" s="72"/>
      <c r="H10" s="10"/>
      <c r="I10" s="16"/>
      <c r="J10" s="16"/>
      <c r="K10" s="16"/>
      <c r="L10" s="82" t="str">
        <f>IFERROR(VLOOKUP(1,'Beregning udvalgsvarer'!$D$31:$E$35,2,FALSE),"")</f>
        <v/>
      </c>
      <c r="M10" s="83"/>
      <c r="N10" s="16"/>
      <c r="O10" s="16"/>
      <c r="P10" s="16"/>
      <c r="Q10" s="6"/>
    </row>
    <row r="11" spans="1:17" s="1" customFormat="1" ht="12.75" customHeight="1" x14ac:dyDescent="0.2">
      <c r="A11" s="57"/>
      <c r="B11" s="32"/>
      <c r="C11" s="32"/>
      <c r="D11" s="31"/>
      <c r="E11" s="32"/>
      <c r="F11" s="32"/>
      <c r="G11" s="32"/>
      <c r="H11" s="10"/>
      <c r="I11" s="16"/>
      <c r="J11" s="16"/>
      <c r="K11" s="7"/>
      <c r="L11" s="84"/>
      <c r="M11" s="85"/>
      <c r="N11" s="16"/>
      <c r="O11" s="16"/>
      <c r="P11" s="16"/>
      <c r="Q11" s="6"/>
    </row>
    <row r="12" spans="1:17" s="1" customFormat="1" ht="12.75" customHeight="1" x14ac:dyDescent="0.2">
      <c r="A12" s="57"/>
      <c r="B12" s="32"/>
      <c r="C12" s="32"/>
      <c r="D12" s="31"/>
      <c r="E12" s="32"/>
      <c r="F12" s="32"/>
      <c r="G12" s="32"/>
      <c r="H12" s="10"/>
      <c r="I12" s="16"/>
      <c r="J12" s="16"/>
      <c r="K12" s="16"/>
      <c r="L12" s="16"/>
      <c r="M12" s="16"/>
      <c r="N12" s="16"/>
      <c r="O12" s="16"/>
      <c r="P12" s="16"/>
      <c r="Q12" s="6"/>
    </row>
    <row r="13" spans="1:17" s="1" customFormat="1" ht="12.75" customHeight="1" x14ac:dyDescent="0.2">
      <c r="A13" s="75" t="s">
        <v>10</v>
      </c>
      <c r="B13" s="49"/>
      <c r="C13" s="32"/>
      <c r="D13" s="31"/>
      <c r="E13" s="32"/>
      <c r="F13" s="32"/>
      <c r="G13" s="72" t="s">
        <v>5</v>
      </c>
      <c r="H13" s="10"/>
      <c r="I13" s="16"/>
      <c r="J13" s="86" t="str">
        <f>IF(L10='Beregning udvalgsvarer'!E35,"Bemærk: Der kan ikke indtastes værdier for 'Andel af omsætning der flyttes' på mere end 40%","")</f>
        <v/>
      </c>
      <c r="K13" s="86"/>
      <c r="L13" s="86"/>
      <c r="M13" s="86"/>
      <c r="N13" s="86"/>
      <c r="O13" s="86"/>
      <c r="P13" s="86"/>
      <c r="Q13" s="6"/>
    </row>
    <row r="14" spans="1:17" s="1" customFormat="1" ht="12.75" customHeight="1" x14ac:dyDescent="0.2">
      <c r="A14" s="75"/>
      <c r="B14" s="49"/>
      <c r="C14" s="32"/>
      <c r="D14" s="31"/>
      <c r="E14" s="32"/>
      <c r="F14" s="32"/>
      <c r="G14" s="72"/>
      <c r="H14" s="10"/>
      <c r="I14" s="16"/>
      <c r="J14" s="86"/>
      <c r="K14" s="86"/>
      <c r="L14" s="86"/>
      <c r="M14" s="86"/>
      <c r="N14" s="86"/>
      <c r="O14" s="86"/>
      <c r="P14" s="86"/>
      <c r="Q14" s="6"/>
    </row>
    <row r="15" spans="1:17" s="1" customFormat="1" x14ac:dyDescent="0.2">
      <c r="A15" s="75"/>
      <c r="B15" s="49"/>
      <c r="C15" s="32"/>
      <c r="D15" s="31"/>
      <c r="E15" s="32"/>
      <c r="F15" s="32"/>
      <c r="G15" s="72"/>
      <c r="H15" s="10"/>
      <c r="I15" s="16"/>
      <c r="J15" s="16"/>
      <c r="K15" s="16"/>
      <c r="L15" s="16"/>
      <c r="M15" s="16"/>
      <c r="N15" s="16"/>
      <c r="O15" s="16"/>
      <c r="P15" s="16"/>
      <c r="Q15" s="6"/>
    </row>
    <row r="16" spans="1:17" s="1" customFormat="1" x14ac:dyDescent="0.2">
      <c r="A16" s="61"/>
      <c r="B16" s="49"/>
      <c r="C16" s="32"/>
      <c r="D16" s="31"/>
      <c r="E16" s="32"/>
      <c r="F16" s="32"/>
      <c r="G16" s="72"/>
      <c r="H16" s="10"/>
      <c r="I16" s="16"/>
      <c r="J16" s="16"/>
      <c r="K16" s="16"/>
      <c r="L16" s="16"/>
      <c r="M16" s="16"/>
      <c r="N16" s="16"/>
      <c r="O16" s="16"/>
      <c r="P16" s="16"/>
      <c r="Q16" s="6"/>
    </row>
    <row r="17" spans="1:18" x14ac:dyDescent="0.2">
      <c r="A17" s="60" t="s">
        <v>6</v>
      </c>
      <c r="B17" s="13"/>
      <c r="C17" s="32" t="s">
        <v>0</v>
      </c>
      <c r="D17" s="11"/>
      <c r="E17" s="12" t="s">
        <v>2</v>
      </c>
      <c r="F17" s="32"/>
      <c r="G17" s="72"/>
      <c r="H17" s="10"/>
      <c r="I17" s="16"/>
      <c r="J17" s="16"/>
      <c r="K17" s="16"/>
      <c r="L17" s="16"/>
      <c r="M17" s="16"/>
      <c r="N17" s="16"/>
      <c r="O17" s="16"/>
      <c r="P17" s="16"/>
      <c r="Q17" s="6"/>
      <c r="R17" s="1"/>
    </row>
    <row r="18" spans="1:18" x14ac:dyDescent="0.2">
      <c r="A18" s="57"/>
      <c r="B18" s="32"/>
      <c r="C18" s="32"/>
      <c r="D18" s="31"/>
      <c r="E18" s="32"/>
      <c r="F18" s="32"/>
      <c r="G18" s="13"/>
      <c r="H18" s="10"/>
      <c r="I18" s="16"/>
      <c r="J18" s="16"/>
      <c r="K18" s="16"/>
      <c r="L18" s="16"/>
      <c r="M18" s="16"/>
      <c r="N18" s="16"/>
      <c r="O18" s="16"/>
      <c r="P18" s="16"/>
      <c r="Q18" s="6"/>
      <c r="R18" s="1"/>
    </row>
    <row r="19" spans="1:18" x14ac:dyDescent="0.2">
      <c r="A19" s="57"/>
      <c r="B19" s="32"/>
      <c r="C19" s="32"/>
      <c r="D19" s="31"/>
      <c r="E19" s="32"/>
      <c r="F19" s="32"/>
      <c r="G19" s="32"/>
      <c r="H19" s="10"/>
      <c r="I19" s="16"/>
      <c r="J19" s="16"/>
      <c r="K19" s="16"/>
      <c r="L19" s="16"/>
      <c r="M19" s="16"/>
      <c r="N19" s="16"/>
      <c r="O19" s="16"/>
      <c r="P19" s="16"/>
      <c r="Q19" s="6"/>
      <c r="R19" s="1"/>
    </row>
    <row r="20" spans="1:18" ht="12.75" customHeight="1" x14ac:dyDescent="0.2">
      <c r="A20" s="75" t="s">
        <v>9</v>
      </c>
      <c r="B20" s="49"/>
      <c r="C20" s="30"/>
      <c r="D20" s="31"/>
      <c r="E20" s="30"/>
      <c r="F20" s="32"/>
      <c r="G20" s="72" t="s">
        <v>70</v>
      </c>
      <c r="H20" s="10"/>
      <c r="I20" s="16"/>
      <c r="J20" s="16"/>
      <c r="K20" s="16"/>
      <c r="L20" s="16"/>
      <c r="M20" s="16"/>
      <c r="N20" s="16"/>
      <c r="O20" s="16"/>
      <c r="P20" s="16"/>
      <c r="Q20" s="6"/>
      <c r="R20" s="1"/>
    </row>
    <row r="21" spans="1:18" x14ac:dyDescent="0.2">
      <c r="A21" s="75"/>
      <c r="B21" s="49"/>
      <c r="C21" s="30"/>
      <c r="D21" s="31"/>
      <c r="E21" s="30"/>
      <c r="F21" s="32"/>
      <c r="G21" s="72"/>
      <c r="H21" s="10"/>
      <c r="I21" s="16"/>
      <c r="J21" s="16"/>
      <c r="K21" s="16"/>
      <c r="L21" s="16"/>
      <c r="M21" s="16"/>
      <c r="N21" s="16"/>
      <c r="O21" s="16"/>
      <c r="P21" s="16"/>
      <c r="Q21" s="6"/>
      <c r="R21" s="1"/>
    </row>
    <row r="22" spans="1:18" x14ac:dyDescent="0.2">
      <c r="A22" s="61"/>
      <c r="B22" s="49"/>
      <c r="C22" s="30"/>
      <c r="D22" s="31"/>
      <c r="E22" s="30"/>
      <c r="F22" s="32"/>
      <c r="G22" s="72"/>
      <c r="H22" s="10"/>
      <c r="I22" s="16"/>
      <c r="J22" s="16"/>
      <c r="K22" s="16"/>
      <c r="L22" s="16"/>
      <c r="M22" s="16"/>
      <c r="N22" s="16"/>
      <c r="O22" s="16"/>
      <c r="P22" s="16"/>
      <c r="Q22" s="6"/>
      <c r="R22" s="1"/>
    </row>
    <row r="23" spans="1:18" x14ac:dyDescent="0.2">
      <c r="A23" s="62" t="s">
        <v>7</v>
      </c>
      <c r="B23" s="35"/>
      <c r="C23" s="30" t="s">
        <v>0</v>
      </c>
      <c r="D23" s="39"/>
      <c r="E23" s="40"/>
      <c r="F23" s="32"/>
      <c r="G23" s="72"/>
      <c r="H23" s="10"/>
      <c r="I23" s="16"/>
      <c r="J23" s="16"/>
      <c r="K23" s="16"/>
      <c r="L23" s="16"/>
      <c r="M23" s="16"/>
      <c r="N23" s="16"/>
      <c r="O23" s="16"/>
      <c r="P23" s="16"/>
      <c r="Q23" s="6"/>
      <c r="R23" s="1"/>
    </row>
    <row r="24" spans="1:18" ht="12.75" customHeight="1" x14ac:dyDescent="0.2">
      <c r="A24" s="63"/>
      <c r="B24" s="30"/>
      <c r="C24" s="30"/>
      <c r="D24" s="31"/>
      <c r="E24" s="30"/>
      <c r="F24" s="32"/>
      <c r="G24" s="30"/>
      <c r="H24" s="10"/>
      <c r="I24" s="16"/>
      <c r="J24" s="16"/>
      <c r="K24" s="16"/>
      <c r="L24" s="16"/>
      <c r="M24" s="16"/>
      <c r="N24" s="16"/>
      <c r="O24" s="16"/>
      <c r="P24" s="16"/>
      <c r="Q24" s="6"/>
      <c r="R24" s="1"/>
    </row>
    <row r="25" spans="1:18" ht="12.75" customHeight="1" x14ac:dyDescent="0.2">
      <c r="A25" s="63"/>
      <c r="B25" s="30"/>
      <c r="C25" s="30"/>
      <c r="D25" s="31"/>
      <c r="E25" s="30"/>
      <c r="F25" s="32"/>
      <c r="G25" s="30"/>
      <c r="H25" s="10"/>
      <c r="I25" s="16"/>
      <c r="J25" s="16"/>
      <c r="K25" s="16"/>
      <c r="L25" s="16"/>
      <c r="M25" s="16"/>
      <c r="N25" s="16"/>
      <c r="O25" s="16"/>
      <c r="P25" s="16"/>
      <c r="Q25" s="6"/>
      <c r="R25" s="1"/>
    </row>
    <row r="26" spans="1:18" ht="12.75" customHeight="1" x14ac:dyDescent="0.2">
      <c r="A26" s="70" t="s">
        <v>26</v>
      </c>
      <c r="B26" s="30"/>
      <c r="C26" s="30"/>
      <c r="D26" s="31"/>
      <c r="E26" s="30"/>
      <c r="F26" s="32"/>
      <c r="G26" s="72" t="s">
        <v>25</v>
      </c>
      <c r="H26" s="10"/>
      <c r="I26" s="16"/>
      <c r="J26" s="16"/>
      <c r="K26" s="16"/>
      <c r="L26" s="16"/>
      <c r="M26" s="16"/>
      <c r="N26" s="16"/>
      <c r="O26" s="16"/>
      <c r="P26" s="16"/>
      <c r="Q26" s="6"/>
      <c r="R26" s="1"/>
    </row>
    <row r="27" spans="1:18" ht="12.75" customHeight="1" x14ac:dyDescent="0.2">
      <c r="A27" s="71"/>
      <c r="B27" s="30"/>
      <c r="C27" s="30"/>
      <c r="D27" s="31"/>
      <c r="E27" s="30"/>
      <c r="F27" s="32"/>
      <c r="G27" s="72"/>
      <c r="H27" s="10"/>
      <c r="I27" s="16"/>
      <c r="J27" s="16"/>
      <c r="K27" s="16"/>
      <c r="L27" s="16"/>
      <c r="M27" s="16"/>
      <c r="N27" s="16"/>
      <c r="O27" s="16"/>
      <c r="P27" s="16"/>
      <c r="Q27" s="6"/>
      <c r="R27" s="1"/>
    </row>
    <row r="28" spans="1:18" ht="12.75" customHeight="1" x14ac:dyDescent="0.25">
      <c r="A28" s="64"/>
      <c r="B28" s="30"/>
      <c r="C28" s="30"/>
      <c r="D28" s="31"/>
      <c r="E28" s="30"/>
      <c r="F28" s="32"/>
      <c r="G28" s="72"/>
      <c r="H28" s="10"/>
      <c r="I28" s="16"/>
      <c r="J28" s="16"/>
      <c r="K28" s="16"/>
      <c r="L28" s="16"/>
      <c r="M28" s="16"/>
      <c r="N28" s="16"/>
      <c r="O28" s="16"/>
      <c r="P28" s="16"/>
      <c r="Q28" s="6"/>
      <c r="R28" s="1"/>
    </row>
    <row r="29" spans="1:18" x14ac:dyDescent="0.2">
      <c r="A29" s="65" t="s">
        <v>27</v>
      </c>
      <c r="B29" s="30"/>
      <c r="C29" s="30" t="s">
        <v>0</v>
      </c>
      <c r="D29" s="33"/>
      <c r="E29" s="34" t="s">
        <v>2</v>
      </c>
      <c r="F29" s="32"/>
      <c r="G29" s="72"/>
      <c r="H29" s="10"/>
      <c r="I29" s="16"/>
      <c r="J29" s="16"/>
      <c r="K29" s="16"/>
      <c r="L29" s="16"/>
      <c r="M29" s="16"/>
      <c r="N29" s="16"/>
      <c r="O29" s="16"/>
      <c r="P29" s="16"/>
      <c r="Q29" s="6"/>
      <c r="R29" s="1"/>
    </row>
    <row r="30" spans="1:18" ht="12.75" customHeight="1" x14ac:dyDescent="0.2">
      <c r="A30" s="66"/>
      <c r="B30" s="37"/>
      <c r="C30" s="36"/>
      <c r="D30" s="36"/>
      <c r="E30" s="27"/>
      <c r="F30" s="28"/>
      <c r="G30" s="36"/>
      <c r="H30" s="29"/>
      <c r="I30" s="55"/>
      <c r="J30" s="55"/>
      <c r="K30" s="55"/>
      <c r="L30" s="55"/>
      <c r="M30" s="55"/>
      <c r="N30" s="55"/>
      <c r="O30" s="55"/>
      <c r="P30" s="55"/>
      <c r="Q30" s="56"/>
      <c r="R30" s="1"/>
    </row>
    <row r="31" spans="1:18" ht="12.75" customHeight="1" x14ac:dyDescent="0.2">
      <c r="A31" s="24"/>
      <c r="B31" s="23"/>
      <c r="C31" s="24"/>
      <c r="D31" s="24"/>
      <c r="E31" s="14"/>
      <c r="F31" s="16"/>
      <c r="G31" s="24"/>
      <c r="H31" s="16"/>
      <c r="I31" s="16"/>
      <c r="J31" s="16"/>
      <c r="K31" s="16"/>
      <c r="L31" s="16"/>
      <c r="M31" s="16"/>
      <c r="N31" s="16"/>
      <c r="O31" s="16"/>
      <c r="P31" s="16"/>
      <c r="Q31" s="15"/>
      <c r="R31" s="16"/>
    </row>
    <row r="32" spans="1:18" x14ac:dyDescent="0.2">
      <c r="A32" s="24"/>
      <c r="B32" s="24"/>
      <c r="C32" s="24"/>
      <c r="D32" s="24"/>
      <c r="E32" s="14"/>
      <c r="F32" s="16"/>
      <c r="G32" s="24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9" x14ac:dyDescent="0.2">
      <c r="A33" s="23"/>
      <c r="B33" s="24"/>
      <c r="C33" s="24"/>
      <c r="D33" s="24"/>
      <c r="E33" s="14"/>
      <c r="F33" s="16"/>
      <c r="G33" s="24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9" x14ac:dyDescent="0.2">
      <c r="A34" s="22"/>
      <c r="B34" s="22"/>
      <c r="C34" s="14"/>
      <c r="D34" s="25"/>
      <c r="E34" s="25"/>
      <c r="F34" s="16"/>
      <c r="G34" s="24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9" x14ac:dyDescent="0.2">
      <c r="A35" s="14"/>
      <c r="B35" s="14"/>
      <c r="C35" s="14"/>
      <c r="D35" s="15"/>
      <c r="E35" s="14"/>
      <c r="F35" s="16"/>
      <c r="G35" s="24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9" x14ac:dyDescent="0.2">
      <c r="A36" s="14"/>
      <c r="B36" s="14"/>
      <c r="C36" s="14"/>
      <c r="D36" s="15"/>
      <c r="E36" s="1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9" ht="12.75" customHeight="1" x14ac:dyDescent="0.2">
      <c r="A37" s="24"/>
      <c r="B37" s="23"/>
      <c r="C37" s="14"/>
      <c r="D37" s="15"/>
      <c r="E37" s="14"/>
      <c r="F37" s="16"/>
      <c r="G37" s="24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9" ht="12.75" customHeight="1" x14ac:dyDescent="0.2">
      <c r="A38" s="24"/>
      <c r="B38" s="23"/>
      <c r="C38" s="14"/>
      <c r="D38" s="15"/>
      <c r="E38" s="14"/>
      <c r="F38" s="16"/>
      <c r="G38" s="24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9" x14ac:dyDescent="0.2">
      <c r="A39" s="24"/>
      <c r="B39" s="23"/>
      <c r="C39" s="14"/>
      <c r="D39" s="15"/>
      <c r="E39" s="14"/>
      <c r="F39" s="16"/>
      <c r="G39" s="24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9" ht="12.75" customHeight="1" x14ac:dyDescent="0.2">
      <c r="A40" s="22"/>
      <c r="B40" s="22"/>
      <c r="C40" s="14"/>
      <c r="D40" s="8"/>
      <c r="E40" s="22"/>
      <c r="F40" s="16"/>
      <c r="G40" s="24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9" ht="12.75" customHeight="1" x14ac:dyDescent="0.2">
      <c r="A41" s="22"/>
      <c r="B41" s="22"/>
      <c r="C41" s="14"/>
      <c r="D41" s="8"/>
      <c r="E41" s="22"/>
      <c r="F41" s="16"/>
      <c r="G41" s="24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9" x14ac:dyDescent="0.2">
      <c r="A42" s="16"/>
      <c r="B42" s="16"/>
      <c r="C42" s="16"/>
      <c r="D42" s="15"/>
      <c r="E42" s="16"/>
      <c r="F42" s="26"/>
      <c r="G42" s="24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5"/>
    </row>
    <row r="43" spans="1:19" x14ac:dyDescent="0.2">
      <c r="A43" s="16"/>
      <c r="B43" s="16"/>
      <c r="C43" s="16"/>
      <c r="D43" s="15"/>
      <c r="E43" s="16"/>
      <c r="F43" s="16"/>
      <c r="G43" s="16"/>
      <c r="H43" s="16"/>
      <c r="I43" s="16"/>
      <c r="J43" s="16"/>
      <c r="K43" s="20"/>
      <c r="L43" s="16"/>
      <c r="M43" s="16"/>
      <c r="N43" s="16"/>
      <c r="O43" s="16"/>
      <c r="P43" s="16"/>
      <c r="Q43" s="8"/>
      <c r="R43" s="16"/>
      <c r="S43" s="5"/>
    </row>
    <row r="44" spans="1:19" ht="12.75" customHeight="1" x14ac:dyDescent="0.2">
      <c r="A44" s="24"/>
      <c r="B44" s="23"/>
      <c r="C44" s="24"/>
      <c r="D44" s="24"/>
      <c r="E44" s="16"/>
      <c r="F44" s="16"/>
      <c r="G44" s="24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9" x14ac:dyDescent="0.2">
      <c r="A45" s="24"/>
      <c r="B45" s="23"/>
      <c r="C45" s="24"/>
      <c r="D45" s="24"/>
      <c r="E45" s="16"/>
      <c r="F45" s="16"/>
      <c r="G45" s="24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9" x14ac:dyDescent="0.2">
      <c r="A46" s="24"/>
      <c r="B46" s="24"/>
      <c r="C46" s="24"/>
      <c r="D46" s="24"/>
      <c r="E46" s="16"/>
      <c r="F46" s="16"/>
      <c r="G46" s="24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9" x14ac:dyDescent="0.2">
      <c r="A47" s="20"/>
      <c r="B47" s="20"/>
      <c r="C47" s="16"/>
      <c r="D47" s="8"/>
      <c r="E47" s="20"/>
      <c r="F47" s="16"/>
      <c r="G47" s="24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9" x14ac:dyDescent="0.2">
      <c r="A48" s="16"/>
      <c r="B48" s="16"/>
      <c r="C48" s="16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x14ac:dyDescent="0.2">
      <c r="A49" s="16"/>
      <c r="B49" s="16"/>
      <c r="C49" s="16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2.75" customHeight="1" x14ac:dyDescent="0.2">
      <c r="A50" s="24"/>
      <c r="B50" s="24"/>
      <c r="C50" s="24"/>
      <c r="D50" s="24"/>
      <c r="E50" s="16"/>
      <c r="F50" s="16"/>
      <c r="G50" s="24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x14ac:dyDescent="0.2">
      <c r="A51" s="24"/>
      <c r="B51" s="24"/>
      <c r="C51" s="24"/>
      <c r="D51" s="24"/>
      <c r="E51" s="16"/>
      <c r="F51" s="16"/>
      <c r="G51" s="24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x14ac:dyDescent="0.2">
      <c r="A52" s="24"/>
      <c r="B52" s="24"/>
      <c r="C52" s="24"/>
      <c r="D52" s="24"/>
      <c r="E52" s="16"/>
      <c r="F52" s="16"/>
      <c r="G52" s="24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x14ac:dyDescent="0.2">
      <c r="A53" s="20"/>
      <c r="B53" s="20"/>
      <c r="C53" s="16"/>
      <c r="D53" s="8"/>
      <c r="E53" s="20"/>
      <c r="F53" s="16"/>
      <c r="G53" s="24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x14ac:dyDescent="0.2">
      <c r="D54" s="17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x14ac:dyDescent="0.2">
      <c r="D55" s="17"/>
      <c r="H55" s="1"/>
      <c r="R55" s="1"/>
    </row>
    <row r="56" spans="1:18" ht="12.75" customHeight="1" x14ac:dyDescent="0.2">
      <c r="D56" s="17"/>
      <c r="H56" s="1"/>
      <c r="R56" s="1"/>
    </row>
    <row r="57" spans="1:18" x14ac:dyDescent="0.2">
      <c r="D57" s="17"/>
      <c r="H57" s="1"/>
      <c r="R57" s="1"/>
    </row>
    <row r="58" spans="1:18" x14ac:dyDescent="0.2">
      <c r="D58" s="17"/>
      <c r="H58" s="1"/>
      <c r="R58" s="1"/>
    </row>
    <row r="59" spans="1:18" x14ac:dyDescent="0.2">
      <c r="D59" s="17"/>
      <c r="H59" s="1"/>
      <c r="R59" s="1"/>
    </row>
    <row r="60" spans="1:18" x14ac:dyDescent="0.2">
      <c r="D60" s="17"/>
      <c r="H60" s="1"/>
      <c r="R60" s="1"/>
    </row>
    <row r="61" spans="1:18" x14ac:dyDescent="0.2">
      <c r="D61" s="17"/>
      <c r="H61" s="1"/>
      <c r="R61" s="1"/>
    </row>
    <row r="62" spans="1:18" x14ac:dyDescent="0.2">
      <c r="D62" s="17"/>
      <c r="H62" s="1"/>
      <c r="R62" s="1"/>
    </row>
    <row r="63" spans="1:18" x14ac:dyDescent="0.2">
      <c r="D63" s="17"/>
      <c r="H63" s="1"/>
      <c r="R63" s="1"/>
    </row>
    <row r="64" spans="1:18" x14ac:dyDescent="0.2">
      <c r="D64" s="17"/>
      <c r="H64" s="1"/>
      <c r="R64" s="1"/>
    </row>
    <row r="65" spans="4:4" s="1" customFormat="1" x14ac:dyDescent="0.2">
      <c r="D65" s="17"/>
    </row>
    <row r="66" spans="4:4" s="1" customFormat="1" x14ac:dyDescent="0.2">
      <c r="D66" s="17"/>
    </row>
    <row r="67" spans="4:4" s="1" customFormat="1" x14ac:dyDescent="0.2">
      <c r="D67" s="17"/>
    </row>
    <row r="68" spans="4:4" s="1" customFormat="1" x14ac:dyDescent="0.2">
      <c r="D68" s="17"/>
    </row>
    <row r="69" spans="4:4" s="1" customFormat="1" x14ac:dyDescent="0.2">
      <c r="D69" s="17"/>
    </row>
    <row r="70" spans="4:4" s="1" customFormat="1" x14ac:dyDescent="0.2">
      <c r="D70" s="17"/>
    </row>
    <row r="71" spans="4:4" s="1" customFormat="1" x14ac:dyDescent="0.2">
      <c r="D71" s="17"/>
    </row>
    <row r="72" spans="4:4" s="1" customFormat="1" x14ac:dyDescent="0.2">
      <c r="D72" s="17"/>
    </row>
    <row r="73" spans="4:4" s="1" customFormat="1" x14ac:dyDescent="0.2">
      <c r="D73" s="17"/>
    </row>
    <row r="74" spans="4:4" s="1" customFormat="1" x14ac:dyDescent="0.2">
      <c r="D74" s="17"/>
    </row>
    <row r="75" spans="4:4" s="1" customFormat="1" x14ac:dyDescent="0.2">
      <c r="D75" s="17"/>
    </row>
    <row r="76" spans="4:4" s="1" customFormat="1" x14ac:dyDescent="0.2">
      <c r="D76" s="17"/>
    </row>
    <row r="77" spans="4:4" s="1" customFormat="1" x14ac:dyDescent="0.2">
      <c r="D77" s="17"/>
    </row>
    <row r="78" spans="4:4" s="1" customFormat="1" x14ac:dyDescent="0.2">
      <c r="D78" s="17"/>
    </row>
    <row r="79" spans="4:4" s="1" customFormat="1" x14ac:dyDescent="0.2">
      <c r="D79" s="17"/>
    </row>
    <row r="80" spans="4:4" s="1" customFormat="1" x14ac:dyDescent="0.2">
      <c r="D80" s="17"/>
    </row>
    <row r="81" spans="4:4" s="1" customFormat="1" x14ac:dyDescent="0.2">
      <c r="D81" s="17"/>
    </row>
    <row r="82" spans="4:4" s="1" customFormat="1" x14ac:dyDescent="0.2">
      <c r="D82" s="17"/>
    </row>
    <row r="83" spans="4:4" s="1" customFormat="1" x14ac:dyDescent="0.2">
      <c r="D83" s="17"/>
    </row>
    <row r="84" spans="4:4" s="1" customFormat="1" x14ac:dyDescent="0.2">
      <c r="D84" s="17"/>
    </row>
    <row r="85" spans="4:4" s="1" customFormat="1" x14ac:dyDescent="0.2">
      <c r="D85" s="17"/>
    </row>
    <row r="86" spans="4:4" s="1" customFormat="1" x14ac:dyDescent="0.2">
      <c r="D86" s="17"/>
    </row>
    <row r="87" spans="4:4" s="1" customFormat="1" x14ac:dyDescent="0.2">
      <c r="D87" s="17"/>
    </row>
    <row r="88" spans="4:4" s="1" customFormat="1" x14ac:dyDescent="0.2">
      <c r="D88" s="17"/>
    </row>
    <row r="89" spans="4:4" s="1" customFormat="1" x14ac:dyDescent="0.2">
      <c r="D89" s="17"/>
    </row>
    <row r="90" spans="4:4" s="1" customFormat="1" x14ac:dyDescent="0.2">
      <c r="D90" s="17"/>
    </row>
    <row r="91" spans="4:4" s="1" customFormat="1" x14ac:dyDescent="0.2">
      <c r="D91" s="17"/>
    </row>
    <row r="92" spans="4:4" s="1" customFormat="1" x14ac:dyDescent="0.2">
      <c r="D92" s="17"/>
    </row>
    <row r="93" spans="4:4" s="1" customFormat="1" x14ac:dyDescent="0.2">
      <c r="D93" s="17"/>
    </row>
    <row r="94" spans="4:4" s="1" customFormat="1" x14ac:dyDescent="0.2">
      <c r="D94" s="17"/>
    </row>
    <row r="95" spans="4:4" s="1" customFormat="1" x14ac:dyDescent="0.2">
      <c r="D95" s="17"/>
    </row>
    <row r="96" spans="4:4" s="1" customFormat="1" x14ac:dyDescent="0.2">
      <c r="D96" s="17"/>
    </row>
    <row r="97" spans="4:4" s="1" customFormat="1" x14ac:dyDescent="0.2">
      <c r="D97" s="17"/>
    </row>
    <row r="98" spans="4:4" s="1" customFormat="1" x14ac:dyDescent="0.2">
      <c r="D98" s="17"/>
    </row>
    <row r="99" spans="4:4" s="1" customFormat="1" x14ac:dyDescent="0.2">
      <c r="D99" s="17"/>
    </row>
    <row r="100" spans="4:4" s="1" customFormat="1" x14ac:dyDescent="0.2">
      <c r="D100" s="17"/>
    </row>
    <row r="101" spans="4:4" s="1" customFormat="1" x14ac:dyDescent="0.2">
      <c r="D101" s="17"/>
    </row>
    <row r="102" spans="4:4" s="1" customFormat="1" x14ac:dyDescent="0.2">
      <c r="D102" s="17"/>
    </row>
    <row r="103" spans="4:4" s="1" customFormat="1" x14ac:dyDescent="0.2">
      <c r="D103" s="17"/>
    </row>
    <row r="104" spans="4:4" s="1" customFormat="1" x14ac:dyDescent="0.2">
      <c r="D104" s="17"/>
    </row>
    <row r="105" spans="4:4" s="1" customFormat="1" x14ac:dyDescent="0.2">
      <c r="D105" s="17"/>
    </row>
    <row r="106" spans="4:4" s="1" customFormat="1" x14ac:dyDescent="0.2">
      <c r="D106" s="17"/>
    </row>
    <row r="107" spans="4:4" s="1" customFormat="1" x14ac:dyDescent="0.2">
      <c r="D107" s="17"/>
    </row>
    <row r="108" spans="4:4" s="1" customFormat="1" x14ac:dyDescent="0.2">
      <c r="D108" s="17"/>
    </row>
    <row r="109" spans="4:4" s="1" customFormat="1" x14ac:dyDescent="0.2">
      <c r="D109" s="17"/>
    </row>
    <row r="110" spans="4:4" s="1" customFormat="1" x14ac:dyDescent="0.2">
      <c r="D110" s="17"/>
    </row>
    <row r="111" spans="4:4" s="1" customFormat="1" x14ac:dyDescent="0.2">
      <c r="D111" s="17"/>
    </row>
    <row r="112" spans="4:4" s="1" customFormat="1" x14ac:dyDescent="0.2">
      <c r="D112" s="17"/>
    </row>
    <row r="113" spans="4:4" s="1" customFormat="1" x14ac:dyDescent="0.2">
      <c r="D113" s="17"/>
    </row>
    <row r="114" spans="4:4" s="1" customFormat="1" x14ac:dyDescent="0.2">
      <c r="D114" s="17"/>
    </row>
    <row r="115" spans="4:4" s="1" customFormat="1" x14ac:dyDescent="0.2">
      <c r="D115" s="17"/>
    </row>
    <row r="116" spans="4:4" s="1" customFormat="1" x14ac:dyDescent="0.2">
      <c r="D116" s="17"/>
    </row>
    <row r="117" spans="4:4" s="1" customFormat="1" x14ac:dyDescent="0.2">
      <c r="D117" s="17"/>
    </row>
    <row r="118" spans="4:4" s="1" customFormat="1" x14ac:dyDescent="0.2">
      <c r="D118" s="17"/>
    </row>
    <row r="119" spans="4:4" s="1" customFormat="1" x14ac:dyDescent="0.2">
      <c r="D119" s="17"/>
    </row>
    <row r="120" spans="4:4" s="1" customFormat="1" x14ac:dyDescent="0.2">
      <c r="D120" s="17"/>
    </row>
    <row r="121" spans="4:4" s="1" customFormat="1" x14ac:dyDescent="0.2">
      <c r="D121" s="17"/>
    </row>
    <row r="122" spans="4:4" s="1" customFormat="1" x14ac:dyDescent="0.2">
      <c r="D122" s="17"/>
    </row>
    <row r="123" spans="4:4" s="1" customFormat="1" x14ac:dyDescent="0.2">
      <c r="D123" s="17"/>
    </row>
    <row r="124" spans="4:4" s="1" customFormat="1" x14ac:dyDescent="0.2">
      <c r="D124" s="17"/>
    </row>
    <row r="125" spans="4:4" s="1" customFormat="1" x14ac:dyDescent="0.2">
      <c r="D125" s="17"/>
    </row>
    <row r="126" spans="4:4" s="1" customFormat="1" x14ac:dyDescent="0.2">
      <c r="D126" s="17"/>
    </row>
    <row r="127" spans="4:4" s="1" customFormat="1" x14ac:dyDescent="0.2">
      <c r="D127" s="17"/>
    </row>
    <row r="128" spans="4:4" s="1" customFormat="1" x14ac:dyDescent="0.2">
      <c r="D128" s="17"/>
    </row>
    <row r="129" spans="4:4" s="1" customFormat="1" x14ac:dyDescent="0.2">
      <c r="D129" s="17"/>
    </row>
    <row r="130" spans="4:4" s="1" customFormat="1" x14ac:dyDescent="0.2">
      <c r="D130" s="17"/>
    </row>
    <row r="131" spans="4:4" s="1" customFormat="1" x14ac:dyDescent="0.2">
      <c r="D131" s="17"/>
    </row>
    <row r="132" spans="4:4" s="1" customFormat="1" x14ac:dyDescent="0.2">
      <c r="D132" s="17"/>
    </row>
    <row r="133" spans="4:4" s="1" customFormat="1" x14ac:dyDescent="0.2">
      <c r="D133" s="17"/>
    </row>
    <row r="134" spans="4:4" s="1" customFormat="1" x14ac:dyDescent="0.2">
      <c r="D134" s="17"/>
    </row>
    <row r="135" spans="4:4" s="1" customFormat="1" x14ac:dyDescent="0.2">
      <c r="D135" s="17"/>
    </row>
    <row r="136" spans="4:4" s="1" customFormat="1" x14ac:dyDescent="0.2">
      <c r="D136" s="17"/>
    </row>
    <row r="137" spans="4:4" s="1" customFormat="1" x14ac:dyDescent="0.2">
      <c r="D137" s="17"/>
    </row>
    <row r="138" spans="4:4" s="1" customFormat="1" x14ac:dyDescent="0.2">
      <c r="D138" s="17"/>
    </row>
    <row r="139" spans="4:4" s="1" customFormat="1" x14ac:dyDescent="0.2">
      <c r="D139" s="17"/>
    </row>
    <row r="140" spans="4:4" s="1" customFormat="1" x14ac:dyDescent="0.2">
      <c r="D140" s="17"/>
    </row>
    <row r="141" spans="4:4" s="1" customFormat="1" x14ac:dyDescent="0.2">
      <c r="D141" s="17"/>
    </row>
    <row r="142" spans="4:4" s="1" customFormat="1" x14ac:dyDescent="0.2">
      <c r="D142" s="17"/>
    </row>
    <row r="143" spans="4:4" s="1" customFormat="1" x14ac:dyDescent="0.2">
      <c r="D143" s="17"/>
    </row>
    <row r="144" spans="4:4" s="1" customFormat="1" x14ac:dyDescent="0.2">
      <c r="D144" s="17"/>
    </row>
    <row r="145" spans="4:4" s="1" customFormat="1" x14ac:dyDescent="0.2">
      <c r="D145" s="17"/>
    </row>
    <row r="146" spans="4:4" s="1" customFormat="1" x14ac:dyDescent="0.2">
      <c r="D146" s="17"/>
    </row>
    <row r="147" spans="4:4" s="1" customFormat="1" x14ac:dyDescent="0.2">
      <c r="D147" s="17"/>
    </row>
    <row r="148" spans="4:4" s="1" customFormat="1" x14ac:dyDescent="0.2">
      <c r="D148" s="17"/>
    </row>
    <row r="149" spans="4:4" s="1" customFormat="1" x14ac:dyDescent="0.2">
      <c r="D149" s="17"/>
    </row>
    <row r="150" spans="4:4" s="1" customFormat="1" x14ac:dyDescent="0.2">
      <c r="D150" s="17"/>
    </row>
    <row r="151" spans="4:4" s="1" customFormat="1" x14ac:dyDescent="0.2">
      <c r="D151" s="17"/>
    </row>
    <row r="152" spans="4:4" s="1" customFormat="1" x14ac:dyDescent="0.2">
      <c r="D152" s="17"/>
    </row>
    <row r="153" spans="4:4" s="1" customFormat="1" x14ac:dyDescent="0.2">
      <c r="D153" s="17"/>
    </row>
    <row r="154" spans="4:4" s="1" customFormat="1" x14ac:dyDescent="0.2">
      <c r="D154" s="17"/>
    </row>
    <row r="155" spans="4:4" s="1" customFormat="1" x14ac:dyDescent="0.2">
      <c r="D155" s="17"/>
    </row>
    <row r="156" spans="4:4" s="1" customFormat="1" x14ac:dyDescent="0.2">
      <c r="D156" s="17"/>
    </row>
    <row r="157" spans="4:4" s="1" customFormat="1" x14ac:dyDescent="0.2">
      <c r="D157" s="17"/>
    </row>
    <row r="158" spans="4:4" s="1" customFormat="1" x14ac:dyDescent="0.2">
      <c r="D158" s="17"/>
    </row>
    <row r="159" spans="4:4" s="1" customFormat="1" x14ac:dyDescent="0.2">
      <c r="D159" s="17"/>
    </row>
    <row r="160" spans="4:4" s="1" customFormat="1" x14ac:dyDescent="0.2">
      <c r="D160" s="17"/>
    </row>
    <row r="161" spans="4:4" s="1" customFormat="1" x14ac:dyDescent="0.2">
      <c r="D161" s="17"/>
    </row>
    <row r="162" spans="4:4" s="1" customFormat="1" x14ac:dyDescent="0.2">
      <c r="D162" s="17"/>
    </row>
    <row r="163" spans="4:4" s="1" customFormat="1" x14ac:dyDescent="0.2">
      <c r="D163" s="17"/>
    </row>
    <row r="164" spans="4:4" s="1" customFormat="1" x14ac:dyDescent="0.2">
      <c r="D164" s="17"/>
    </row>
    <row r="165" spans="4:4" s="1" customFormat="1" x14ac:dyDescent="0.2">
      <c r="D165" s="17"/>
    </row>
    <row r="166" spans="4:4" s="1" customFormat="1" x14ac:dyDescent="0.2">
      <c r="D166" s="17"/>
    </row>
    <row r="167" spans="4:4" s="1" customFormat="1" x14ac:dyDescent="0.2">
      <c r="D167" s="17"/>
    </row>
    <row r="168" spans="4:4" s="1" customFormat="1" x14ac:dyDescent="0.2">
      <c r="D168" s="17"/>
    </row>
    <row r="169" spans="4:4" s="1" customFormat="1" x14ac:dyDescent="0.2">
      <c r="D169" s="17"/>
    </row>
    <row r="170" spans="4:4" s="1" customFormat="1" x14ac:dyDescent="0.2">
      <c r="D170" s="17"/>
    </row>
    <row r="171" spans="4:4" s="1" customFormat="1" x14ac:dyDescent="0.2">
      <c r="D171" s="17"/>
    </row>
    <row r="172" spans="4:4" s="1" customFormat="1" x14ac:dyDescent="0.2">
      <c r="D172" s="17"/>
    </row>
    <row r="173" spans="4:4" s="1" customFormat="1" x14ac:dyDescent="0.2">
      <c r="D173" s="17"/>
    </row>
    <row r="174" spans="4:4" s="1" customFormat="1" x14ac:dyDescent="0.2">
      <c r="D174" s="17"/>
    </row>
    <row r="175" spans="4:4" s="1" customFormat="1" x14ac:dyDescent="0.2">
      <c r="D175" s="17"/>
    </row>
    <row r="176" spans="4:4" s="1" customFormat="1" x14ac:dyDescent="0.2">
      <c r="D176" s="17"/>
    </row>
    <row r="177" spans="4:4" s="1" customFormat="1" x14ac:dyDescent="0.2">
      <c r="D177" s="17"/>
    </row>
    <row r="178" spans="4:4" s="1" customFormat="1" x14ac:dyDescent="0.2">
      <c r="D178" s="17"/>
    </row>
    <row r="179" spans="4:4" s="1" customFormat="1" x14ac:dyDescent="0.2">
      <c r="D179" s="17"/>
    </row>
    <row r="180" spans="4:4" s="1" customFormat="1" x14ac:dyDescent="0.2">
      <c r="D180" s="17"/>
    </row>
    <row r="181" spans="4:4" s="1" customFormat="1" x14ac:dyDescent="0.2">
      <c r="D181" s="17"/>
    </row>
    <row r="182" spans="4:4" s="1" customFormat="1" x14ac:dyDescent="0.2">
      <c r="D182" s="17"/>
    </row>
    <row r="183" spans="4:4" s="1" customFormat="1" x14ac:dyDescent="0.2">
      <c r="D183" s="17"/>
    </row>
    <row r="184" spans="4:4" s="1" customFormat="1" x14ac:dyDescent="0.2">
      <c r="D184" s="17"/>
    </row>
    <row r="185" spans="4:4" s="1" customFormat="1" x14ac:dyDescent="0.2">
      <c r="D185" s="17"/>
    </row>
    <row r="186" spans="4:4" s="1" customFormat="1" x14ac:dyDescent="0.2">
      <c r="D186" s="17"/>
    </row>
    <row r="187" spans="4:4" s="1" customFormat="1" x14ac:dyDescent="0.2">
      <c r="D187" s="17"/>
    </row>
    <row r="188" spans="4:4" s="1" customFormat="1" x14ac:dyDescent="0.2">
      <c r="D188" s="17"/>
    </row>
    <row r="189" spans="4:4" s="1" customFormat="1" x14ac:dyDescent="0.2">
      <c r="D189" s="17"/>
    </row>
    <row r="190" spans="4:4" s="1" customFormat="1" x14ac:dyDescent="0.2">
      <c r="D190" s="17"/>
    </row>
    <row r="191" spans="4:4" s="1" customFormat="1" x14ac:dyDescent="0.2">
      <c r="D191" s="17"/>
    </row>
    <row r="192" spans="4:4" s="1" customFormat="1" x14ac:dyDescent="0.2">
      <c r="D192" s="17"/>
    </row>
    <row r="193" spans="4:4" s="1" customFormat="1" x14ac:dyDescent="0.2">
      <c r="D193" s="17"/>
    </row>
    <row r="194" spans="4:4" s="1" customFormat="1" x14ac:dyDescent="0.2">
      <c r="D194" s="17"/>
    </row>
    <row r="195" spans="4:4" s="1" customFormat="1" x14ac:dyDescent="0.2">
      <c r="D195" s="17"/>
    </row>
    <row r="196" spans="4:4" s="1" customFormat="1" x14ac:dyDescent="0.2">
      <c r="D196" s="17"/>
    </row>
    <row r="197" spans="4:4" s="1" customFormat="1" x14ac:dyDescent="0.2">
      <c r="D197" s="17"/>
    </row>
    <row r="198" spans="4:4" s="1" customFormat="1" x14ac:dyDescent="0.2">
      <c r="D198" s="17"/>
    </row>
    <row r="199" spans="4:4" s="1" customFormat="1" x14ac:dyDescent="0.2">
      <c r="D199" s="17"/>
    </row>
    <row r="200" spans="4:4" s="1" customFormat="1" x14ac:dyDescent="0.2">
      <c r="D200" s="17"/>
    </row>
    <row r="201" spans="4:4" s="1" customFormat="1" x14ac:dyDescent="0.2">
      <c r="D201" s="17"/>
    </row>
    <row r="202" spans="4:4" s="1" customFormat="1" x14ac:dyDescent="0.2">
      <c r="D202" s="17"/>
    </row>
    <row r="203" spans="4:4" s="1" customFormat="1" x14ac:dyDescent="0.2">
      <c r="D203" s="17"/>
    </row>
    <row r="204" spans="4:4" s="1" customFormat="1" x14ac:dyDescent="0.2">
      <c r="D204" s="17"/>
    </row>
    <row r="205" spans="4:4" s="1" customFormat="1" x14ac:dyDescent="0.2">
      <c r="D205" s="17"/>
    </row>
    <row r="206" spans="4:4" s="1" customFormat="1" x14ac:dyDescent="0.2">
      <c r="D206" s="17"/>
    </row>
    <row r="207" spans="4:4" s="1" customFormat="1" x14ac:dyDescent="0.2">
      <c r="D207" s="17"/>
    </row>
    <row r="208" spans="4:4" s="1" customFormat="1" x14ac:dyDescent="0.2">
      <c r="D208" s="17"/>
    </row>
    <row r="209" spans="4:4" s="1" customFormat="1" x14ac:dyDescent="0.2">
      <c r="D209" s="17"/>
    </row>
    <row r="210" spans="4:4" s="1" customFormat="1" x14ac:dyDescent="0.2">
      <c r="D210" s="17"/>
    </row>
    <row r="211" spans="4:4" s="1" customFormat="1" x14ac:dyDescent="0.2">
      <c r="D211" s="17"/>
    </row>
    <row r="212" spans="4:4" s="1" customFormat="1" x14ac:dyDescent="0.2">
      <c r="D212" s="17"/>
    </row>
    <row r="213" spans="4:4" s="1" customFormat="1" x14ac:dyDescent="0.2">
      <c r="D213" s="17"/>
    </row>
    <row r="214" spans="4:4" s="1" customFormat="1" x14ac:dyDescent="0.2">
      <c r="D214" s="17"/>
    </row>
    <row r="215" spans="4:4" s="1" customFormat="1" x14ac:dyDescent="0.2">
      <c r="D215" s="17"/>
    </row>
    <row r="216" spans="4:4" s="1" customFormat="1" x14ac:dyDescent="0.2">
      <c r="D216" s="17"/>
    </row>
    <row r="217" spans="4:4" s="1" customFormat="1" x14ac:dyDescent="0.2">
      <c r="D217" s="17"/>
    </row>
    <row r="218" spans="4:4" s="1" customFormat="1" x14ac:dyDescent="0.2">
      <c r="D218" s="17"/>
    </row>
    <row r="219" spans="4:4" s="1" customFormat="1" x14ac:dyDescent="0.2">
      <c r="D219" s="17"/>
    </row>
    <row r="220" spans="4:4" s="1" customFormat="1" x14ac:dyDescent="0.2">
      <c r="D220" s="17"/>
    </row>
    <row r="221" spans="4:4" s="1" customFormat="1" x14ac:dyDescent="0.2">
      <c r="D221" s="17"/>
    </row>
    <row r="222" spans="4:4" s="1" customFormat="1" x14ac:dyDescent="0.2">
      <c r="D222" s="17"/>
    </row>
    <row r="223" spans="4:4" s="1" customFormat="1" x14ac:dyDescent="0.2">
      <c r="D223" s="17"/>
    </row>
    <row r="224" spans="4:4" s="1" customFormat="1" x14ac:dyDescent="0.2">
      <c r="D224" s="17"/>
    </row>
    <row r="225" spans="4:4" s="1" customFormat="1" x14ac:dyDescent="0.2">
      <c r="D225" s="17"/>
    </row>
    <row r="226" spans="4:4" s="1" customFormat="1" x14ac:dyDescent="0.2">
      <c r="D226" s="17"/>
    </row>
    <row r="227" spans="4:4" s="1" customFormat="1" x14ac:dyDescent="0.2">
      <c r="D227" s="17"/>
    </row>
    <row r="228" spans="4:4" s="1" customFormat="1" x14ac:dyDescent="0.2">
      <c r="D228" s="17"/>
    </row>
    <row r="229" spans="4:4" s="1" customFormat="1" x14ac:dyDescent="0.2">
      <c r="D229" s="17"/>
    </row>
    <row r="230" spans="4:4" s="1" customFormat="1" x14ac:dyDescent="0.2">
      <c r="D230" s="17"/>
    </row>
    <row r="231" spans="4:4" s="1" customFormat="1" x14ac:dyDescent="0.2">
      <c r="D231" s="17"/>
    </row>
    <row r="232" spans="4:4" s="1" customFormat="1" x14ac:dyDescent="0.2">
      <c r="D232" s="17"/>
    </row>
    <row r="233" spans="4:4" s="1" customFormat="1" x14ac:dyDescent="0.2">
      <c r="D233" s="17"/>
    </row>
    <row r="234" spans="4:4" s="1" customFormat="1" x14ac:dyDescent="0.2">
      <c r="D234" s="17"/>
    </row>
    <row r="235" spans="4:4" s="1" customFormat="1" x14ac:dyDescent="0.2">
      <c r="D235" s="17"/>
    </row>
    <row r="236" spans="4:4" s="1" customFormat="1" x14ac:dyDescent="0.2">
      <c r="D236" s="17"/>
    </row>
    <row r="237" spans="4:4" s="1" customFormat="1" x14ac:dyDescent="0.2">
      <c r="D237" s="17"/>
    </row>
    <row r="238" spans="4:4" s="1" customFormat="1" x14ac:dyDescent="0.2">
      <c r="D238" s="17"/>
    </row>
    <row r="239" spans="4:4" s="1" customFormat="1" x14ac:dyDescent="0.2">
      <c r="D239" s="17"/>
    </row>
    <row r="240" spans="4:4" s="1" customFormat="1" x14ac:dyDescent="0.2">
      <c r="D240" s="17"/>
    </row>
    <row r="241" spans="4:4" s="1" customFormat="1" x14ac:dyDescent="0.2">
      <c r="D241" s="17"/>
    </row>
    <row r="242" spans="4:4" s="1" customFormat="1" x14ac:dyDescent="0.2">
      <c r="D242" s="17"/>
    </row>
    <row r="243" spans="4:4" s="1" customFormat="1" x14ac:dyDescent="0.2">
      <c r="D243" s="17"/>
    </row>
    <row r="244" spans="4:4" s="1" customFormat="1" x14ac:dyDescent="0.2">
      <c r="D244" s="17"/>
    </row>
    <row r="245" spans="4:4" s="1" customFormat="1" x14ac:dyDescent="0.2">
      <c r="D245" s="17"/>
    </row>
    <row r="246" spans="4:4" s="1" customFormat="1" x14ac:dyDescent="0.2">
      <c r="D246" s="17"/>
    </row>
    <row r="247" spans="4:4" s="1" customFormat="1" x14ac:dyDescent="0.2">
      <c r="D247" s="17"/>
    </row>
    <row r="248" spans="4:4" s="1" customFormat="1" x14ac:dyDescent="0.2">
      <c r="D248" s="17"/>
    </row>
    <row r="249" spans="4:4" s="1" customFormat="1" x14ac:dyDescent="0.2">
      <c r="D249" s="17"/>
    </row>
    <row r="250" spans="4:4" s="1" customFormat="1" x14ac:dyDescent="0.2">
      <c r="D250" s="17"/>
    </row>
    <row r="251" spans="4:4" s="1" customFormat="1" x14ac:dyDescent="0.2">
      <c r="D251" s="17"/>
    </row>
    <row r="252" spans="4:4" s="1" customFormat="1" x14ac:dyDescent="0.2">
      <c r="D252" s="17"/>
    </row>
    <row r="253" spans="4:4" s="1" customFormat="1" x14ac:dyDescent="0.2">
      <c r="D253" s="17"/>
    </row>
    <row r="254" spans="4:4" s="1" customFormat="1" x14ac:dyDescent="0.2">
      <c r="D254" s="17"/>
    </row>
    <row r="255" spans="4:4" s="1" customFormat="1" x14ac:dyDescent="0.2">
      <c r="D255" s="17"/>
    </row>
    <row r="256" spans="4:4" s="1" customFormat="1" x14ac:dyDescent="0.2">
      <c r="D256" s="17"/>
    </row>
    <row r="257" spans="4:4" s="1" customFormat="1" x14ac:dyDescent="0.2">
      <c r="D257" s="17"/>
    </row>
    <row r="258" spans="4:4" s="1" customFormat="1" x14ac:dyDescent="0.2">
      <c r="D258" s="17"/>
    </row>
    <row r="259" spans="4:4" s="1" customFormat="1" x14ac:dyDescent="0.2">
      <c r="D259" s="17"/>
    </row>
    <row r="260" spans="4:4" s="1" customFormat="1" x14ac:dyDescent="0.2">
      <c r="D260" s="17"/>
    </row>
    <row r="261" spans="4:4" s="1" customFormat="1" x14ac:dyDescent="0.2">
      <c r="D261" s="17"/>
    </row>
    <row r="262" spans="4:4" s="1" customFormat="1" x14ac:dyDescent="0.2">
      <c r="D262" s="17"/>
    </row>
    <row r="263" spans="4:4" s="1" customFormat="1" x14ac:dyDescent="0.2">
      <c r="D263" s="17"/>
    </row>
    <row r="264" spans="4:4" s="1" customFormat="1" x14ac:dyDescent="0.2">
      <c r="D264" s="17"/>
    </row>
    <row r="265" spans="4:4" s="1" customFormat="1" x14ac:dyDescent="0.2">
      <c r="D265" s="17"/>
    </row>
    <row r="266" spans="4:4" s="1" customFormat="1" x14ac:dyDescent="0.2">
      <c r="D266" s="17"/>
    </row>
    <row r="267" spans="4:4" s="1" customFormat="1" x14ac:dyDescent="0.2">
      <c r="D267" s="17"/>
    </row>
    <row r="268" spans="4:4" s="1" customFormat="1" x14ac:dyDescent="0.2">
      <c r="D268" s="17"/>
    </row>
    <row r="269" spans="4:4" s="1" customFormat="1" x14ac:dyDescent="0.2">
      <c r="D269" s="17"/>
    </row>
    <row r="270" spans="4:4" s="1" customFormat="1" x14ac:dyDescent="0.2">
      <c r="D270" s="17"/>
    </row>
    <row r="271" spans="4:4" s="1" customFormat="1" x14ac:dyDescent="0.2">
      <c r="D271" s="17"/>
    </row>
    <row r="272" spans="4:4" s="1" customFormat="1" x14ac:dyDescent="0.2">
      <c r="D272" s="17"/>
    </row>
    <row r="273" spans="4:4" s="1" customFormat="1" x14ac:dyDescent="0.2">
      <c r="D273" s="17"/>
    </row>
    <row r="274" spans="4:4" s="1" customFormat="1" x14ac:dyDescent="0.2">
      <c r="D274" s="17"/>
    </row>
    <row r="275" spans="4:4" s="1" customFormat="1" x14ac:dyDescent="0.2">
      <c r="D275" s="17"/>
    </row>
    <row r="276" spans="4:4" s="1" customFormat="1" x14ac:dyDescent="0.2">
      <c r="D276" s="17"/>
    </row>
    <row r="277" spans="4:4" s="1" customFormat="1" x14ac:dyDescent="0.2">
      <c r="D277" s="17"/>
    </row>
    <row r="278" spans="4:4" s="1" customFormat="1" x14ac:dyDescent="0.2">
      <c r="D278" s="17"/>
    </row>
    <row r="279" spans="4:4" s="1" customFormat="1" x14ac:dyDescent="0.2">
      <c r="D279" s="17"/>
    </row>
    <row r="280" spans="4:4" s="1" customFormat="1" x14ac:dyDescent="0.2">
      <c r="D280" s="17"/>
    </row>
    <row r="281" spans="4:4" s="1" customFormat="1" x14ac:dyDescent="0.2">
      <c r="D281" s="17"/>
    </row>
    <row r="282" spans="4:4" s="1" customFormat="1" x14ac:dyDescent="0.2">
      <c r="D282" s="17"/>
    </row>
    <row r="283" spans="4:4" s="1" customFormat="1" x14ac:dyDescent="0.2">
      <c r="D283" s="17"/>
    </row>
    <row r="284" spans="4:4" s="1" customFormat="1" x14ac:dyDescent="0.2">
      <c r="D284" s="17"/>
    </row>
    <row r="285" spans="4:4" s="1" customFormat="1" x14ac:dyDescent="0.2">
      <c r="D285" s="17"/>
    </row>
    <row r="286" spans="4:4" s="1" customFormat="1" x14ac:dyDescent="0.2">
      <c r="D286" s="17"/>
    </row>
    <row r="287" spans="4:4" s="1" customFormat="1" x14ac:dyDescent="0.2">
      <c r="D287" s="17"/>
    </row>
    <row r="288" spans="4:4" s="1" customFormat="1" x14ac:dyDescent="0.2">
      <c r="D288" s="17"/>
    </row>
    <row r="289" spans="4:4" s="1" customFormat="1" x14ac:dyDescent="0.2">
      <c r="D289" s="17"/>
    </row>
    <row r="290" spans="4:4" s="1" customFormat="1" x14ac:dyDescent="0.2">
      <c r="D290" s="17"/>
    </row>
    <row r="291" spans="4:4" s="1" customFormat="1" x14ac:dyDescent="0.2">
      <c r="D291" s="17"/>
    </row>
    <row r="292" spans="4:4" s="1" customFormat="1" x14ac:dyDescent="0.2">
      <c r="D292" s="17"/>
    </row>
    <row r="293" spans="4:4" s="1" customFormat="1" x14ac:dyDescent="0.2">
      <c r="D293" s="17"/>
    </row>
    <row r="294" spans="4:4" s="1" customFormat="1" x14ac:dyDescent="0.2">
      <c r="D294" s="17"/>
    </row>
    <row r="295" spans="4:4" s="1" customFormat="1" x14ac:dyDescent="0.2">
      <c r="D295" s="17"/>
    </row>
    <row r="296" spans="4:4" s="1" customFormat="1" x14ac:dyDescent="0.2">
      <c r="D296" s="17"/>
    </row>
    <row r="297" spans="4:4" s="1" customFormat="1" x14ac:dyDescent="0.2">
      <c r="D297" s="17"/>
    </row>
    <row r="298" spans="4:4" s="1" customFormat="1" x14ac:dyDescent="0.2">
      <c r="D298" s="17"/>
    </row>
    <row r="299" spans="4:4" s="1" customFormat="1" x14ac:dyDescent="0.2">
      <c r="D299" s="17"/>
    </row>
    <row r="300" spans="4:4" s="1" customFormat="1" x14ac:dyDescent="0.2">
      <c r="D300" s="17"/>
    </row>
    <row r="301" spans="4:4" s="1" customFormat="1" x14ac:dyDescent="0.2">
      <c r="D301" s="17"/>
    </row>
    <row r="302" spans="4:4" s="1" customFormat="1" x14ac:dyDescent="0.2">
      <c r="D302" s="17"/>
    </row>
    <row r="303" spans="4:4" s="1" customFormat="1" x14ac:dyDescent="0.2">
      <c r="D303" s="17"/>
    </row>
    <row r="304" spans="4:4" s="1" customFormat="1" x14ac:dyDescent="0.2">
      <c r="D304" s="17"/>
    </row>
    <row r="305" spans="4:4" s="1" customFormat="1" x14ac:dyDescent="0.2">
      <c r="D305" s="17"/>
    </row>
    <row r="306" spans="4:4" s="1" customFormat="1" x14ac:dyDescent="0.2">
      <c r="D306" s="17"/>
    </row>
    <row r="307" spans="4:4" s="1" customFormat="1" x14ac:dyDescent="0.2">
      <c r="D307" s="17"/>
    </row>
    <row r="308" spans="4:4" s="1" customFormat="1" x14ac:dyDescent="0.2">
      <c r="D308" s="17"/>
    </row>
    <row r="309" spans="4:4" s="1" customFormat="1" x14ac:dyDescent="0.2">
      <c r="D309" s="17"/>
    </row>
    <row r="310" spans="4:4" s="1" customFormat="1" x14ac:dyDescent="0.2">
      <c r="D310" s="17"/>
    </row>
    <row r="311" spans="4:4" s="1" customFormat="1" x14ac:dyDescent="0.2">
      <c r="D311" s="17"/>
    </row>
    <row r="312" spans="4:4" s="1" customFormat="1" x14ac:dyDescent="0.2">
      <c r="D312" s="17"/>
    </row>
    <row r="313" spans="4:4" s="1" customFormat="1" x14ac:dyDescent="0.2">
      <c r="D313" s="17"/>
    </row>
    <row r="314" spans="4:4" s="1" customFormat="1" x14ac:dyDescent="0.2">
      <c r="D314" s="17"/>
    </row>
    <row r="315" spans="4:4" s="1" customFormat="1" x14ac:dyDescent="0.2">
      <c r="D315" s="17"/>
    </row>
    <row r="316" spans="4:4" s="1" customFormat="1" x14ac:dyDescent="0.2">
      <c r="D316" s="17"/>
    </row>
    <row r="317" spans="4:4" s="1" customFormat="1" x14ac:dyDescent="0.2">
      <c r="D317" s="17"/>
    </row>
    <row r="318" spans="4:4" s="1" customFormat="1" x14ac:dyDescent="0.2">
      <c r="D318" s="17"/>
    </row>
    <row r="319" spans="4:4" s="1" customFormat="1" x14ac:dyDescent="0.2">
      <c r="D319" s="17"/>
    </row>
    <row r="320" spans="4:4" s="1" customFormat="1" x14ac:dyDescent="0.2">
      <c r="D320" s="17"/>
    </row>
    <row r="321" spans="4:4" s="1" customFormat="1" x14ac:dyDescent="0.2">
      <c r="D321" s="17"/>
    </row>
    <row r="322" spans="4:4" s="1" customFormat="1" x14ac:dyDescent="0.2">
      <c r="D322" s="17"/>
    </row>
    <row r="323" spans="4:4" s="1" customFormat="1" x14ac:dyDescent="0.2">
      <c r="D323" s="17"/>
    </row>
    <row r="324" spans="4:4" s="1" customFormat="1" x14ac:dyDescent="0.2">
      <c r="D324" s="17"/>
    </row>
    <row r="325" spans="4:4" s="1" customFormat="1" x14ac:dyDescent="0.2">
      <c r="D325" s="17"/>
    </row>
    <row r="326" spans="4:4" s="1" customFormat="1" x14ac:dyDescent="0.2">
      <c r="D326" s="17"/>
    </row>
    <row r="327" spans="4:4" s="1" customFormat="1" x14ac:dyDescent="0.2">
      <c r="D327" s="17"/>
    </row>
    <row r="328" spans="4:4" s="1" customFormat="1" x14ac:dyDescent="0.2">
      <c r="D328" s="17"/>
    </row>
    <row r="329" spans="4:4" s="1" customFormat="1" x14ac:dyDescent="0.2">
      <c r="D329" s="17"/>
    </row>
    <row r="330" spans="4:4" s="1" customFormat="1" x14ac:dyDescent="0.2">
      <c r="D330" s="17"/>
    </row>
    <row r="331" spans="4:4" s="1" customFormat="1" x14ac:dyDescent="0.2">
      <c r="D331" s="17"/>
    </row>
    <row r="332" spans="4:4" s="1" customFormat="1" x14ac:dyDescent="0.2">
      <c r="D332" s="17"/>
    </row>
    <row r="333" spans="4:4" s="1" customFormat="1" x14ac:dyDescent="0.2">
      <c r="D333" s="17"/>
    </row>
    <row r="334" spans="4:4" s="1" customFormat="1" x14ac:dyDescent="0.2">
      <c r="D334" s="17"/>
    </row>
    <row r="335" spans="4:4" s="1" customFormat="1" x14ac:dyDescent="0.2">
      <c r="D335" s="17"/>
    </row>
    <row r="336" spans="4:4" s="1" customFormat="1" x14ac:dyDescent="0.2">
      <c r="D336" s="17"/>
    </row>
    <row r="337" spans="4:4" s="1" customFormat="1" x14ac:dyDescent="0.2">
      <c r="D337" s="17"/>
    </row>
    <row r="338" spans="4:4" s="1" customFormat="1" x14ac:dyDescent="0.2">
      <c r="D338" s="17"/>
    </row>
    <row r="339" spans="4:4" s="1" customFormat="1" x14ac:dyDescent="0.2">
      <c r="D339" s="17"/>
    </row>
    <row r="340" spans="4:4" s="1" customFormat="1" x14ac:dyDescent="0.2">
      <c r="D340" s="17"/>
    </row>
    <row r="341" spans="4:4" s="1" customFormat="1" x14ac:dyDescent="0.2">
      <c r="D341" s="17"/>
    </row>
    <row r="342" spans="4:4" s="1" customFormat="1" x14ac:dyDescent="0.2">
      <c r="D342" s="17"/>
    </row>
    <row r="343" spans="4:4" s="1" customFormat="1" x14ac:dyDescent="0.2">
      <c r="D343" s="17"/>
    </row>
    <row r="344" spans="4:4" s="1" customFormat="1" x14ac:dyDescent="0.2">
      <c r="D344" s="17"/>
    </row>
    <row r="345" spans="4:4" s="1" customFormat="1" x14ac:dyDescent="0.2">
      <c r="D345" s="17"/>
    </row>
    <row r="346" spans="4:4" s="1" customFormat="1" x14ac:dyDescent="0.2">
      <c r="D346" s="17"/>
    </row>
    <row r="347" spans="4:4" s="1" customFormat="1" x14ac:dyDescent="0.2">
      <c r="D347" s="17"/>
    </row>
    <row r="348" spans="4:4" s="1" customFormat="1" x14ac:dyDescent="0.2">
      <c r="D348" s="17"/>
    </row>
    <row r="349" spans="4:4" s="1" customFormat="1" x14ac:dyDescent="0.2">
      <c r="D349" s="17"/>
    </row>
    <row r="350" spans="4:4" s="1" customFormat="1" x14ac:dyDescent="0.2">
      <c r="D350" s="17"/>
    </row>
    <row r="351" spans="4:4" s="1" customFormat="1" x14ac:dyDescent="0.2">
      <c r="D351" s="17"/>
    </row>
    <row r="352" spans="4:4" s="1" customFormat="1" x14ac:dyDescent="0.2">
      <c r="D352" s="17"/>
    </row>
    <row r="353" spans="4:4" s="1" customFormat="1" x14ac:dyDescent="0.2">
      <c r="D353" s="17"/>
    </row>
    <row r="354" spans="4:4" s="1" customFormat="1" x14ac:dyDescent="0.2">
      <c r="D354" s="17"/>
    </row>
    <row r="355" spans="4:4" s="1" customFormat="1" x14ac:dyDescent="0.2">
      <c r="D355" s="17"/>
    </row>
    <row r="356" spans="4:4" s="1" customFormat="1" x14ac:dyDescent="0.2">
      <c r="D356" s="17"/>
    </row>
    <row r="357" spans="4:4" s="1" customFormat="1" x14ac:dyDescent="0.2">
      <c r="D357" s="17"/>
    </row>
    <row r="358" spans="4:4" s="1" customFormat="1" x14ac:dyDescent="0.2">
      <c r="D358" s="17"/>
    </row>
    <row r="359" spans="4:4" s="1" customFormat="1" x14ac:dyDescent="0.2">
      <c r="D359" s="17"/>
    </row>
    <row r="360" spans="4:4" s="1" customFormat="1" x14ac:dyDescent="0.2">
      <c r="D360" s="17"/>
    </row>
    <row r="361" spans="4:4" s="1" customFormat="1" x14ac:dyDescent="0.2">
      <c r="D361" s="17"/>
    </row>
    <row r="362" spans="4:4" s="1" customFormat="1" x14ac:dyDescent="0.2">
      <c r="D362" s="17"/>
    </row>
    <row r="363" spans="4:4" s="1" customFormat="1" x14ac:dyDescent="0.2">
      <c r="D363" s="17"/>
    </row>
    <row r="364" spans="4:4" s="1" customFormat="1" x14ac:dyDescent="0.2">
      <c r="D364" s="17"/>
    </row>
    <row r="365" spans="4:4" s="1" customFormat="1" x14ac:dyDescent="0.2">
      <c r="D365" s="17"/>
    </row>
    <row r="366" spans="4:4" s="1" customFormat="1" x14ac:dyDescent="0.2">
      <c r="D366" s="17"/>
    </row>
    <row r="367" spans="4:4" s="1" customFormat="1" x14ac:dyDescent="0.2">
      <c r="D367" s="17"/>
    </row>
    <row r="368" spans="4:4" s="1" customFormat="1" x14ac:dyDescent="0.2">
      <c r="D368" s="17"/>
    </row>
    <row r="369" spans="4:4" s="1" customFormat="1" x14ac:dyDescent="0.2">
      <c r="D369" s="17"/>
    </row>
  </sheetData>
  <mergeCells count="12">
    <mergeCell ref="A26:A27"/>
    <mergeCell ref="G26:G29"/>
    <mergeCell ref="J1:P2"/>
    <mergeCell ref="A20:A21"/>
    <mergeCell ref="A7:A9"/>
    <mergeCell ref="A13:A15"/>
    <mergeCell ref="A1:H2"/>
    <mergeCell ref="G13:G17"/>
    <mergeCell ref="G20:G23"/>
    <mergeCell ref="L10:M11"/>
    <mergeCell ref="G7:G10"/>
    <mergeCell ref="J13:P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4494B9-88DD-4792-8A67-EBB4A9749AE6}">
            <xm:f>'Beregning udvalgsvarer'!$E$35</xm:f>
            <x14:dxf>
              <font>
                <color rgb="FFFF0000"/>
              </font>
            </x14:dxf>
          </x14:cfRule>
          <xm:sqref>L10:M11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369"/>
  <sheetViews>
    <sheetView workbookViewId="0">
      <selection sqref="A1:H2"/>
    </sheetView>
  </sheetViews>
  <sheetFormatPr defaultColWidth="9.140625" defaultRowHeight="12.75" x14ac:dyDescent="0.2"/>
  <cols>
    <col min="1" max="1" width="55.28515625" style="1" customWidth="1"/>
    <col min="2" max="2" width="4.42578125" style="1" customWidth="1"/>
    <col min="3" max="3" width="9.42578125" style="1" customWidth="1"/>
    <col min="4" max="4" width="9.140625" style="17"/>
    <col min="5" max="5" width="2.140625" style="1" customWidth="1"/>
    <col min="6" max="6" width="9.140625" style="1"/>
    <col min="7" max="7" width="27" style="1" customWidth="1"/>
    <col min="8" max="8" width="7.85546875" style="6" customWidth="1"/>
    <col min="9" max="9" width="5.7109375" style="1" customWidth="1"/>
    <col min="10" max="10" width="9.140625" style="1"/>
    <col min="11" max="11" width="9.140625" style="1" customWidth="1"/>
    <col min="12" max="12" width="12.7109375" style="1" customWidth="1"/>
    <col min="13" max="13" width="2.42578125" style="1" customWidth="1"/>
    <col min="14" max="17" width="9.140625" style="1"/>
    <col min="18" max="18" width="9.140625" style="9"/>
    <col min="19" max="16384" width="9.140625" style="1"/>
  </cols>
  <sheetData>
    <row r="1" spans="1:17" s="1" customFormat="1" ht="12.75" customHeight="1" x14ac:dyDescent="0.2">
      <c r="A1" s="76" t="s">
        <v>68</v>
      </c>
      <c r="B1" s="77"/>
      <c r="C1" s="77"/>
      <c r="D1" s="77"/>
      <c r="E1" s="77"/>
      <c r="F1" s="77"/>
      <c r="G1" s="77"/>
      <c r="H1" s="78"/>
      <c r="I1" s="50"/>
      <c r="J1" s="73" t="s">
        <v>23</v>
      </c>
      <c r="K1" s="73"/>
      <c r="L1" s="73"/>
      <c r="M1" s="73"/>
      <c r="N1" s="73"/>
      <c r="O1" s="73"/>
      <c r="P1" s="73"/>
      <c r="Q1" s="51"/>
    </row>
    <row r="2" spans="1:17" s="1" customFormat="1" ht="12.75" customHeight="1" x14ac:dyDescent="0.2">
      <c r="A2" s="79"/>
      <c r="B2" s="80"/>
      <c r="C2" s="80"/>
      <c r="D2" s="80"/>
      <c r="E2" s="80"/>
      <c r="F2" s="80"/>
      <c r="G2" s="80"/>
      <c r="H2" s="81"/>
      <c r="I2" s="52"/>
      <c r="J2" s="74"/>
      <c r="K2" s="74"/>
      <c r="L2" s="74"/>
      <c r="M2" s="74"/>
      <c r="N2" s="74"/>
      <c r="O2" s="74"/>
      <c r="P2" s="74"/>
      <c r="Q2" s="53"/>
    </row>
    <row r="3" spans="1:17" s="1" customFormat="1" x14ac:dyDescent="0.2">
      <c r="A3" s="57"/>
      <c r="B3" s="32"/>
      <c r="C3" s="32"/>
      <c r="D3" s="31"/>
      <c r="E3" s="32"/>
      <c r="F3" s="32"/>
      <c r="G3" s="32"/>
      <c r="H3" s="10"/>
      <c r="I3" s="9"/>
      <c r="J3" s="16"/>
      <c r="K3" s="16"/>
      <c r="L3" s="16"/>
      <c r="M3" s="16"/>
      <c r="N3" s="16"/>
      <c r="O3" s="16"/>
      <c r="P3" s="16"/>
      <c r="Q3" s="6"/>
    </row>
    <row r="4" spans="1:17" s="1" customFormat="1" ht="15" x14ac:dyDescent="0.25">
      <c r="A4" s="58" t="s">
        <v>12</v>
      </c>
      <c r="B4" s="32"/>
      <c r="C4" s="32"/>
      <c r="D4" s="31"/>
      <c r="E4" s="32"/>
      <c r="F4" s="32"/>
      <c r="G4" s="32"/>
      <c r="H4" s="10"/>
      <c r="I4" s="9"/>
      <c r="J4" s="16"/>
      <c r="K4" s="16"/>
      <c r="L4" s="16"/>
      <c r="M4" s="16"/>
      <c r="N4" s="16"/>
      <c r="O4" s="16"/>
      <c r="P4" s="16"/>
      <c r="Q4" s="6"/>
    </row>
    <row r="5" spans="1:17" s="1" customFormat="1" x14ac:dyDescent="0.2">
      <c r="A5" s="59" t="s">
        <v>4</v>
      </c>
      <c r="B5" s="32"/>
      <c r="C5" s="32"/>
      <c r="D5" s="31"/>
      <c r="E5" s="32"/>
      <c r="F5" s="32"/>
      <c r="G5" s="13" t="s">
        <v>3</v>
      </c>
      <c r="H5" s="10"/>
      <c r="I5" s="9"/>
      <c r="J5" s="16"/>
      <c r="K5" s="16"/>
      <c r="L5" s="16"/>
      <c r="M5" s="16"/>
      <c r="N5" s="16"/>
      <c r="O5" s="16"/>
      <c r="P5" s="16"/>
      <c r="Q5" s="6"/>
    </row>
    <row r="6" spans="1:17" s="1" customFormat="1" x14ac:dyDescent="0.2">
      <c r="A6" s="57"/>
      <c r="B6" s="32"/>
      <c r="C6" s="32"/>
      <c r="D6" s="31"/>
      <c r="E6" s="32"/>
      <c r="F6" s="32"/>
      <c r="G6" s="32"/>
      <c r="H6" s="10"/>
      <c r="I6" s="9"/>
      <c r="J6" s="16"/>
      <c r="K6" s="16"/>
      <c r="L6" s="16"/>
      <c r="M6" s="16"/>
      <c r="N6" s="16"/>
      <c r="O6" s="16"/>
      <c r="P6" s="16"/>
      <c r="Q6" s="6"/>
    </row>
    <row r="7" spans="1:17" s="1" customFormat="1" ht="12.75" customHeight="1" x14ac:dyDescent="0.2">
      <c r="A7" s="75" t="s">
        <v>8</v>
      </c>
      <c r="B7" s="49"/>
      <c r="C7" s="32"/>
      <c r="D7" s="31"/>
      <c r="E7" s="32"/>
      <c r="F7" s="32"/>
      <c r="G7" s="72" t="s">
        <v>67</v>
      </c>
      <c r="H7" s="10"/>
      <c r="I7" s="9"/>
      <c r="J7" s="16"/>
      <c r="K7" s="16"/>
      <c r="L7" s="16"/>
      <c r="M7" s="16"/>
      <c r="N7" s="16"/>
      <c r="O7" s="16"/>
      <c r="P7" s="16"/>
      <c r="Q7" s="6"/>
    </row>
    <row r="8" spans="1:17" s="1" customFormat="1" ht="12.75" customHeight="1" x14ac:dyDescent="0.2">
      <c r="A8" s="75"/>
      <c r="B8" s="49"/>
      <c r="C8" s="32"/>
      <c r="D8" s="31"/>
      <c r="E8" s="32"/>
      <c r="F8" s="32"/>
      <c r="G8" s="72"/>
      <c r="H8" s="10"/>
      <c r="I8" s="9"/>
      <c r="J8" s="20" t="s">
        <v>22</v>
      </c>
      <c r="K8" s="16"/>
      <c r="L8" s="16"/>
      <c r="M8" s="16"/>
      <c r="N8" s="16"/>
      <c r="O8" s="16"/>
      <c r="P8" s="16"/>
      <c r="Q8" s="6"/>
    </row>
    <row r="9" spans="1:17" s="1" customFormat="1" x14ac:dyDescent="0.2">
      <c r="A9" s="75"/>
      <c r="B9" s="49"/>
      <c r="C9" s="32"/>
      <c r="D9" s="31"/>
      <c r="E9" s="32"/>
      <c r="F9" s="32"/>
      <c r="G9" s="72"/>
      <c r="H9" s="10"/>
      <c r="I9" s="9"/>
      <c r="J9" s="16"/>
      <c r="K9" s="16"/>
      <c r="L9" s="16"/>
      <c r="M9" s="16"/>
      <c r="N9" s="16"/>
      <c r="O9" s="16"/>
      <c r="P9" s="16"/>
      <c r="Q9" s="6"/>
    </row>
    <row r="10" spans="1:17" s="1" customFormat="1" ht="12.75" customHeight="1" x14ac:dyDescent="0.2">
      <c r="A10" s="60" t="s">
        <v>1</v>
      </c>
      <c r="B10" s="13"/>
      <c r="C10" s="32" t="s">
        <v>0</v>
      </c>
      <c r="D10" s="11"/>
      <c r="E10" s="12" t="s">
        <v>2</v>
      </c>
      <c r="F10" s="32"/>
      <c r="G10" s="72"/>
      <c r="H10" s="10"/>
      <c r="I10" s="9"/>
      <c r="J10" s="16"/>
      <c r="K10" s="16"/>
      <c r="L10" s="82" t="str">
        <f>IFERROR(VLOOKUP(1,'Beregning dagligvarer'!$D$31:$E$35,2,FALSE),"")</f>
        <v/>
      </c>
      <c r="M10" s="83"/>
      <c r="N10" s="16"/>
      <c r="O10" s="16"/>
      <c r="P10" s="16"/>
      <c r="Q10" s="6"/>
    </row>
    <row r="11" spans="1:17" s="1" customFormat="1" ht="12.75" customHeight="1" x14ac:dyDescent="0.2">
      <c r="A11" s="57"/>
      <c r="B11" s="32"/>
      <c r="C11" s="32"/>
      <c r="D11" s="31"/>
      <c r="E11" s="32"/>
      <c r="F11" s="32"/>
      <c r="G11" s="32"/>
      <c r="H11" s="10"/>
      <c r="I11" s="9"/>
      <c r="J11" s="16"/>
      <c r="K11" s="7"/>
      <c r="L11" s="84"/>
      <c r="M11" s="85"/>
      <c r="N11" s="16"/>
      <c r="O11" s="16"/>
      <c r="P11" s="16"/>
      <c r="Q11" s="6"/>
    </row>
    <row r="12" spans="1:17" s="1" customFormat="1" ht="12.75" customHeight="1" x14ac:dyDescent="0.2">
      <c r="A12" s="57"/>
      <c r="B12" s="32"/>
      <c r="C12" s="32"/>
      <c r="D12" s="31"/>
      <c r="E12" s="32"/>
      <c r="F12" s="32"/>
      <c r="G12" s="32"/>
      <c r="H12" s="10"/>
      <c r="I12" s="9"/>
      <c r="J12" s="16"/>
      <c r="K12" s="16"/>
      <c r="L12" s="16"/>
      <c r="M12" s="16"/>
      <c r="N12" s="16"/>
      <c r="O12" s="16"/>
      <c r="P12" s="16"/>
      <c r="Q12" s="6"/>
    </row>
    <row r="13" spans="1:17" s="1" customFormat="1" ht="12.75" customHeight="1" x14ac:dyDescent="0.2">
      <c r="A13" s="75" t="s">
        <v>10</v>
      </c>
      <c r="B13" s="49"/>
      <c r="C13" s="32"/>
      <c r="D13" s="31"/>
      <c r="E13" s="32"/>
      <c r="F13" s="32"/>
      <c r="G13" s="72" t="s">
        <v>5</v>
      </c>
      <c r="H13" s="10"/>
      <c r="I13" s="9"/>
      <c r="J13" s="87" t="str">
        <f>IF(L10='Beregning udvalgsvarer'!E35,"Bemærk: Der kan ikke indtastes værdier for 'Andel af omsætning der flyttes' på mere end 40%","")</f>
        <v/>
      </c>
      <c r="K13" s="87"/>
      <c r="L13" s="87"/>
      <c r="M13" s="87"/>
      <c r="N13" s="87"/>
      <c r="O13" s="87"/>
      <c r="P13" s="87"/>
      <c r="Q13" s="6"/>
    </row>
    <row r="14" spans="1:17" s="1" customFormat="1" ht="12.75" customHeight="1" x14ac:dyDescent="0.2">
      <c r="A14" s="75"/>
      <c r="B14" s="49"/>
      <c r="C14" s="32"/>
      <c r="D14" s="31"/>
      <c r="E14" s="32"/>
      <c r="F14" s="32"/>
      <c r="G14" s="72"/>
      <c r="H14" s="10"/>
      <c r="I14" s="9"/>
      <c r="J14" s="87"/>
      <c r="K14" s="87"/>
      <c r="L14" s="87"/>
      <c r="M14" s="87"/>
      <c r="N14" s="87"/>
      <c r="O14" s="87"/>
      <c r="P14" s="87"/>
      <c r="Q14" s="6"/>
    </row>
    <row r="15" spans="1:17" s="1" customFormat="1" x14ac:dyDescent="0.2">
      <c r="A15" s="75"/>
      <c r="B15" s="49"/>
      <c r="C15" s="32"/>
      <c r="D15" s="31"/>
      <c r="E15" s="32"/>
      <c r="F15" s="32"/>
      <c r="G15" s="72"/>
      <c r="H15" s="10"/>
      <c r="I15" s="9"/>
      <c r="J15" s="16"/>
      <c r="K15" s="16"/>
      <c r="L15" s="16"/>
      <c r="M15" s="16"/>
      <c r="N15" s="16"/>
      <c r="O15" s="16"/>
      <c r="P15" s="16"/>
      <c r="Q15" s="6"/>
    </row>
    <row r="16" spans="1:17" s="1" customFormat="1" x14ac:dyDescent="0.2">
      <c r="A16" s="61"/>
      <c r="B16" s="49"/>
      <c r="C16" s="32"/>
      <c r="D16" s="31"/>
      <c r="E16" s="32"/>
      <c r="F16" s="32"/>
      <c r="G16" s="72"/>
      <c r="H16" s="10"/>
      <c r="I16" s="9"/>
      <c r="J16" s="16"/>
      <c r="K16" s="16"/>
      <c r="L16" s="16"/>
      <c r="M16" s="16"/>
      <c r="N16" s="16"/>
      <c r="O16" s="16"/>
      <c r="P16" s="16"/>
      <c r="Q16" s="6"/>
    </row>
    <row r="17" spans="1:18" x14ac:dyDescent="0.2">
      <c r="A17" s="60" t="s">
        <v>6</v>
      </c>
      <c r="B17" s="13"/>
      <c r="C17" s="32" t="s">
        <v>0</v>
      </c>
      <c r="D17" s="11"/>
      <c r="E17" s="12" t="s">
        <v>2</v>
      </c>
      <c r="F17" s="32"/>
      <c r="G17" s="72"/>
      <c r="H17" s="10"/>
      <c r="I17" s="9"/>
      <c r="J17" s="16"/>
      <c r="K17" s="16"/>
      <c r="L17" s="16"/>
      <c r="M17" s="16"/>
      <c r="N17" s="16"/>
      <c r="O17" s="16"/>
      <c r="P17" s="16"/>
      <c r="Q17" s="6"/>
      <c r="R17" s="1"/>
    </row>
    <row r="18" spans="1:18" x14ac:dyDescent="0.2">
      <c r="A18" s="57"/>
      <c r="B18" s="32"/>
      <c r="C18" s="32"/>
      <c r="D18" s="31"/>
      <c r="E18" s="32"/>
      <c r="F18" s="32"/>
      <c r="G18" s="13"/>
      <c r="H18" s="10"/>
      <c r="I18" s="9"/>
      <c r="J18" s="16"/>
      <c r="K18" s="16"/>
      <c r="L18" s="16"/>
      <c r="M18" s="16"/>
      <c r="N18" s="16"/>
      <c r="O18" s="16"/>
      <c r="P18" s="16"/>
      <c r="Q18" s="6"/>
      <c r="R18" s="1"/>
    </row>
    <row r="19" spans="1:18" x14ac:dyDescent="0.2">
      <c r="A19" s="57"/>
      <c r="B19" s="32"/>
      <c r="C19" s="32"/>
      <c r="D19" s="31"/>
      <c r="E19" s="32"/>
      <c r="F19" s="32"/>
      <c r="G19" s="32"/>
      <c r="H19" s="10"/>
      <c r="I19" s="9"/>
      <c r="J19" s="16"/>
      <c r="K19" s="16"/>
      <c r="L19" s="16"/>
      <c r="M19" s="16"/>
      <c r="N19" s="16"/>
      <c r="O19" s="16"/>
      <c r="P19" s="16"/>
      <c r="Q19" s="6"/>
      <c r="R19" s="1"/>
    </row>
    <row r="20" spans="1:18" ht="12.75" customHeight="1" x14ac:dyDescent="0.2">
      <c r="A20" s="75" t="s">
        <v>9</v>
      </c>
      <c r="B20" s="49"/>
      <c r="C20" s="30"/>
      <c r="D20" s="31"/>
      <c r="E20" s="30"/>
      <c r="F20" s="32"/>
      <c r="G20" s="72" t="s">
        <v>70</v>
      </c>
      <c r="H20" s="10"/>
      <c r="I20" s="9"/>
      <c r="J20" s="16"/>
      <c r="K20" s="16"/>
      <c r="L20" s="16"/>
      <c r="M20" s="16"/>
      <c r="N20" s="16"/>
      <c r="O20" s="16"/>
      <c r="P20" s="16"/>
      <c r="Q20" s="6"/>
      <c r="R20" s="1"/>
    </row>
    <row r="21" spans="1:18" x14ac:dyDescent="0.2">
      <c r="A21" s="75"/>
      <c r="B21" s="49"/>
      <c r="C21" s="30"/>
      <c r="D21" s="31"/>
      <c r="E21" s="30"/>
      <c r="F21" s="32"/>
      <c r="G21" s="72"/>
      <c r="H21" s="10"/>
      <c r="I21" s="9"/>
      <c r="J21" s="16"/>
      <c r="K21" s="16"/>
      <c r="L21" s="16"/>
      <c r="M21" s="16"/>
      <c r="N21" s="16"/>
      <c r="O21" s="16"/>
      <c r="P21" s="16"/>
      <c r="Q21" s="6"/>
      <c r="R21" s="1"/>
    </row>
    <row r="22" spans="1:18" x14ac:dyDescent="0.2">
      <c r="A22" s="61"/>
      <c r="B22" s="49"/>
      <c r="C22" s="30"/>
      <c r="D22" s="31"/>
      <c r="E22" s="30"/>
      <c r="F22" s="32"/>
      <c r="G22" s="72"/>
      <c r="H22" s="10"/>
      <c r="I22" s="9"/>
      <c r="J22" s="16"/>
      <c r="K22" s="16"/>
      <c r="L22" s="16"/>
      <c r="M22" s="16"/>
      <c r="N22" s="16"/>
      <c r="O22" s="16"/>
      <c r="P22" s="16"/>
      <c r="Q22" s="6"/>
      <c r="R22" s="1"/>
    </row>
    <row r="23" spans="1:18" x14ac:dyDescent="0.2">
      <c r="A23" s="62" t="s">
        <v>7</v>
      </c>
      <c r="B23" s="35"/>
      <c r="C23" s="30" t="s">
        <v>0</v>
      </c>
      <c r="D23" s="39"/>
      <c r="E23" s="40"/>
      <c r="F23" s="32"/>
      <c r="G23" s="72"/>
      <c r="H23" s="10"/>
      <c r="I23" s="9"/>
      <c r="J23" s="16"/>
      <c r="K23" s="16"/>
      <c r="L23" s="16"/>
      <c r="M23" s="16"/>
      <c r="N23" s="16"/>
      <c r="O23" s="16"/>
      <c r="P23" s="16"/>
      <c r="Q23" s="6"/>
      <c r="R23" s="1"/>
    </row>
    <row r="24" spans="1:18" ht="12.75" customHeight="1" x14ac:dyDescent="0.2">
      <c r="A24" s="63"/>
      <c r="B24" s="30"/>
      <c r="C24" s="30"/>
      <c r="D24" s="31"/>
      <c r="E24" s="30"/>
      <c r="F24" s="32"/>
      <c r="G24" s="30"/>
      <c r="H24" s="10"/>
      <c r="I24" s="9"/>
      <c r="J24" s="16"/>
      <c r="K24" s="16"/>
      <c r="L24" s="16"/>
      <c r="M24" s="16"/>
      <c r="N24" s="16"/>
      <c r="O24" s="16"/>
      <c r="P24" s="16"/>
      <c r="Q24" s="6"/>
      <c r="R24" s="1"/>
    </row>
    <row r="25" spans="1:18" ht="12.75" customHeight="1" x14ac:dyDescent="0.2">
      <c r="A25" s="63"/>
      <c r="B25" s="30"/>
      <c r="C25" s="30"/>
      <c r="D25" s="31"/>
      <c r="E25" s="30"/>
      <c r="F25" s="32"/>
      <c r="G25" s="30"/>
      <c r="H25" s="10"/>
      <c r="I25" s="9"/>
      <c r="J25" s="16"/>
      <c r="K25" s="16"/>
      <c r="L25" s="16"/>
      <c r="M25" s="16"/>
      <c r="N25" s="16"/>
      <c r="O25" s="16"/>
      <c r="P25" s="16"/>
      <c r="Q25" s="6"/>
      <c r="R25" s="1"/>
    </row>
    <row r="26" spans="1:18" ht="12.75" customHeight="1" x14ac:dyDescent="0.2">
      <c r="A26" s="70" t="s">
        <v>26</v>
      </c>
      <c r="B26" s="30"/>
      <c r="C26" s="30"/>
      <c r="D26" s="31"/>
      <c r="E26" s="30"/>
      <c r="F26" s="32"/>
      <c r="G26" s="72" t="s">
        <v>25</v>
      </c>
      <c r="H26" s="10"/>
      <c r="I26" s="9"/>
      <c r="J26" s="16"/>
      <c r="K26" s="16"/>
      <c r="L26" s="16"/>
      <c r="M26" s="16"/>
      <c r="N26" s="16"/>
      <c r="O26" s="16"/>
      <c r="P26" s="16"/>
      <c r="Q26" s="6"/>
      <c r="R26" s="1"/>
    </row>
    <row r="27" spans="1:18" ht="12.75" customHeight="1" x14ac:dyDescent="0.2">
      <c r="A27" s="71"/>
      <c r="B27" s="30"/>
      <c r="C27" s="30"/>
      <c r="D27" s="31"/>
      <c r="E27" s="30"/>
      <c r="F27" s="32"/>
      <c r="G27" s="72"/>
      <c r="H27" s="10"/>
      <c r="I27" s="9"/>
      <c r="J27" s="16"/>
      <c r="K27" s="16"/>
      <c r="L27" s="16"/>
      <c r="M27" s="16"/>
      <c r="N27" s="16"/>
      <c r="O27" s="16"/>
      <c r="P27" s="16"/>
      <c r="Q27" s="6"/>
      <c r="R27" s="1"/>
    </row>
    <row r="28" spans="1:18" ht="12.75" customHeight="1" x14ac:dyDescent="0.25">
      <c r="A28" s="64"/>
      <c r="B28" s="30"/>
      <c r="C28" s="30"/>
      <c r="D28" s="31"/>
      <c r="E28" s="30"/>
      <c r="F28" s="32"/>
      <c r="G28" s="72"/>
      <c r="H28" s="10"/>
      <c r="I28" s="9"/>
      <c r="J28" s="16"/>
      <c r="K28" s="16"/>
      <c r="L28" s="16"/>
      <c r="M28" s="16"/>
      <c r="N28" s="16"/>
      <c r="O28" s="16"/>
      <c r="P28" s="16"/>
      <c r="Q28" s="6"/>
      <c r="R28" s="1"/>
    </row>
    <row r="29" spans="1:18" x14ac:dyDescent="0.2">
      <c r="A29" s="65" t="s">
        <v>27</v>
      </c>
      <c r="B29" s="30"/>
      <c r="C29" s="30" t="s">
        <v>0</v>
      </c>
      <c r="D29" s="33"/>
      <c r="E29" s="34" t="s">
        <v>2</v>
      </c>
      <c r="F29" s="32"/>
      <c r="G29" s="72"/>
      <c r="H29" s="10"/>
      <c r="I29" s="9"/>
      <c r="J29" s="16"/>
      <c r="K29" s="16"/>
      <c r="L29" s="16"/>
      <c r="M29" s="16"/>
      <c r="N29" s="16"/>
      <c r="O29" s="16"/>
      <c r="P29" s="16"/>
      <c r="Q29" s="6"/>
      <c r="R29" s="1"/>
    </row>
    <row r="30" spans="1:18" ht="12.75" customHeight="1" x14ac:dyDescent="0.2">
      <c r="A30" s="66"/>
      <c r="B30" s="37"/>
      <c r="C30" s="36"/>
      <c r="D30" s="36"/>
      <c r="E30" s="27"/>
      <c r="F30" s="28"/>
      <c r="G30" s="36"/>
      <c r="H30" s="29"/>
      <c r="I30" s="54"/>
      <c r="J30" s="55"/>
      <c r="K30" s="55"/>
      <c r="L30" s="55"/>
      <c r="M30" s="55"/>
      <c r="N30" s="55"/>
      <c r="O30" s="55"/>
      <c r="P30" s="55"/>
      <c r="Q30" s="56"/>
      <c r="R30" s="1"/>
    </row>
    <row r="31" spans="1:18" ht="12.75" customHeight="1" x14ac:dyDescent="0.2">
      <c r="A31" s="24"/>
      <c r="B31" s="23"/>
      <c r="C31" s="24"/>
      <c r="D31" s="24"/>
      <c r="E31" s="14"/>
      <c r="F31" s="16"/>
      <c r="G31" s="24"/>
      <c r="H31" s="16"/>
      <c r="I31" s="16"/>
      <c r="J31" s="16"/>
      <c r="K31" s="16"/>
      <c r="L31" s="16"/>
      <c r="M31" s="16"/>
      <c r="N31" s="16"/>
      <c r="O31" s="16"/>
      <c r="P31" s="16"/>
      <c r="Q31" s="15"/>
      <c r="R31" s="16"/>
    </row>
    <row r="32" spans="1:18" x14ac:dyDescent="0.2">
      <c r="A32" s="24"/>
      <c r="B32" s="24"/>
      <c r="C32" s="24"/>
      <c r="D32" s="24"/>
      <c r="E32" s="14"/>
      <c r="F32" s="16"/>
      <c r="G32" s="24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9" x14ac:dyDescent="0.2">
      <c r="A33" s="23"/>
      <c r="B33" s="24"/>
      <c r="C33" s="24"/>
      <c r="D33" s="24"/>
      <c r="E33" s="14"/>
      <c r="F33" s="16"/>
      <c r="G33" s="24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9" x14ac:dyDescent="0.2">
      <c r="A34" s="22"/>
      <c r="B34" s="22"/>
      <c r="C34" s="14"/>
      <c r="D34" s="25"/>
      <c r="E34" s="25"/>
      <c r="F34" s="16"/>
      <c r="G34" s="24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9" x14ac:dyDescent="0.2">
      <c r="A35" s="14"/>
      <c r="B35" s="14"/>
      <c r="C35" s="14"/>
      <c r="D35" s="15"/>
      <c r="E35" s="14"/>
      <c r="F35" s="16"/>
      <c r="G35" s="24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9" x14ac:dyDescent="0.2">
      <c r="A36" s="14"/>
      <c r="B36" s="14"/>
      <c r="C36" s="14"/>
      <c r="D36" s="15"/>
      <c r="E36" s="1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9" ht="12.75" customHeight="1" x14ac:dyDescent="0.2">
      <c r="A37" s="24"/>
      <c r="B37" s="23"/>
      <c r="C37" s="14"/>
      <c r="D37" s="15"/>
      <c r="E37" s="14"/>
      <c r="F37" s="16"/>
      <c r="G37" s="24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9" ht="12.75" customHeight="1" x14ac:dyDescent="0.2">
      <c r="A38" s="24"/>
      <c r="B38" s="23"/>
      <c r="C38" s="14"/>
      <c r="D38" s="15"/>
      <c r="E38" s="14"/>
      <c r="F38" s="16"/>
      <c r="G38" s="24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9" x14ac:dyDescent="0.2">
      <c r="A39" s="24"/>
      <c r="B39" s="23"/>
      <c r="C39" s="14"/>
      <c r="D39" s="15"/>
      <c r="E39" s="14"/>
      <c r="F39" s="16"/>
      <c r="G39" s="24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9" ht="12.75" customHeight="1" x14ac:dyDescent="0.2">
      <c r="A40" s="22"/>
      <c r="B40" s="22"/>
      <c r="C40" s="14"/>
      <c r="D40" s="8"/>
      <c r="E40" s="22"/>
      <c r="F40" s="16"/>
      <c r="G40" s="24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9" ht="12.75" customHeight="1" x14ac:dyDescent="0.2">
      <c r="A41" s="22"/>
      <c r="B41" s="22"/>
      <c r="C41" s="14"/>
      <c r="D41" s="8"/>
      <c r="E41" s="22"/>
      <c r="F41" s="16"/>
      <c r="G41" s="24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9" x14ac:dyDescent="0.2">
      <c r="A42" s="16"/>
      <c r="B42" s="16"/>
      <c r="C42" s="16"/>
      <c r="D42" s="15"/>
      <c r="E42" s="16"/>
      <c r="F42" s="26"/>
      <c r="G42" s="24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5"/>
    </row>
    <row r="43" spans="1:19" x14ac:dyDescent="0.2">
      <c r="A43" s="16"/>
      <c r="B43" s="16"/>
      <c r="C43" s="16"/>
      <c r="D43" s="15"/>
      <c r="E43" s="16"/>
      <c r="F43" s="16"/>
      <c r="G43" s="16"/>
      <c r="H43" s="16"/>
      <c r="I43" s="16"/>
      <c r="J43" s="16"/>
      <c r="K43" s="20"/>
      <c r="L43" s="16"/>
      <c r="M43" s="16"/>
      <c r="N43" s="16"/>
      <c r="O43" s="16"/>
      <c r="P43" s="16"/>
      <c r="Q43" s="8"/>
      <c r="R43" s="16"/>
      <c r="S43" s="5"/>
    </row>
    <row r="44" spans="1:19" ht="12.75" customHeight="1" x14ac:dyDescent="0.2">
      <c r="A44" s="24"/>
      <c r="B44" s="23"/>
      <c r="C44" s="24"/>
      <c r="D44" s="24"/>
      <c r="E44" s="16"/>
      <c r="F44" s="16"/>
      <c r="G44" s="24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9" x14ac:dyDescent="0.2">
      <c r="A45" s="24"/>
      <c r="B45" s="23"/>
      <c r="C45" s="24"/>
      <c r="D45" s="24"/>
      <c r="E45" s="16"/>
      <c r="F45" s="16"/>
      <c r="G45" s="24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9" x14ac:dyDescent="0.2">
      <c r="A46" s="24"/>
      <c r="B46" s="24"/>
      <c r="C46" s="24"/>
      <c r="D46" s="24"/>
      <c r="E46" s="16"/>
      <c r="F46" s="16"/>
      <c r="G46" s="24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9" x14ac:dyDescent="0.2">
      <c r="A47" s="20"/>
      <c r="B47" s="20"/>
      <c r="C47" s="16"/>
      <c r="D47" s="8"/>
      <c r="E47" s="20"/>
      <c r="F47" s="16"/>
      <c r="G47" s="24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9" x14ac:dyDescent="0.2">
      <c r="A48" s="16"/>
      <c r="B48" s="16"/>
      <c r="C48" s="16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x14ac:dyDescent="0.2">
      <c r="A49" s="16"/>
      <c r="B49" s="16"/>
      <c r="C49" s="16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2.75" customHeight="1" x14ac:dyDescent="0.2">
      <c r="A50" s="24"/>
      <c r="B50" s="24"/>
      <c r="C50" s="24"/>
      <c r="D50" s="24"/>
      <c r="E50" s="16"/>
      <c r="F50" s="16"/>
      <c r="G50" s="24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x14ac:dyDescent="0.2">
      <c r="A51" s="24"/>
      <c r="B51" s="24"/>
      <c r="C51" s="24"/>
      <c r="D51" s="24"/>
      <c r="E51" s="16"/>
      <c r="F51" s="16"/>
      <c r="G51" s="24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x14ac:dyDescent="0.2">
      <c r="A52" s="24"/>
      <c r="B52" s="24"/>
      <c r="C52" s="24"/>
      <c r="D52" s="24"/>
      <c r="E52" s="16"/>
      <c r="F52" s="16"/>
      <c r="G52" s="24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x14ac:dyDescent="0.2">
      <c r="A53" s="20"/>
      <c r="B53" s="20"/>
      <c r="C53" s="16"/>
      <c r="D53" s="8"/>
      <c r="E53" s="20"/>
      <c r="F53" s="16"/>
      <c r="G53" s="24"/>
      <c r="H53" s="1"/>
      <c r="R53" s="1"/>
    </row>
    <row r="54" spans="1:18" x14ac:dyDescent="0.2">
      <c r="H54" s="1"/>
      <c r="R54" s="1"/>
    </row>
    <row r="55" spans="1:18" x14ac:dyDescent="0.2">
      <c r="H55" s="1"/>
      <c r="R55" s="1"/>
    </row>
    <row r="56" spans="1:18" ht="12.75" customHeight="1" x14ac:dyDescent="0.2">
      <c r="H56" s="1"/>
      <c r="R56" s="1"/>
    </row>
    <row r="57" spans="1:18" x14ac:dyDescent="0.2">
      <c r="H57" s="1"/>
      <c r="R57" s="1"/>
    </row>
    <row r="58" spans="1:18" x14ac:dyDescent="0.2">
      <c r="H58" s="1"/>
      <c r="R58" s="1"/>
    </row>
    <row r="59" spans="1:18" x14ac:dyDescent="0.2">
      <c r="H59" s="1"/>
      <c r="R59" s="1"/>
    </row>
    <row r="60" spans="1:18" x14ac:dyDescent="0.2">
      <c r="H60" s="1"/>
      <c r="R60" s="1"/>
    </row>
    <row r="61" spans="1:18" x14ac:dyDescent="0.2">
      <c r="H61" s="1"/>
      <c r="R61" s="1"/>
    </row>
    <row r="62" spans="1:18" x14ac:dyDescent="0.2">
      <c r="H62" s="1"/>
      <c r="R62" s="1"/>
    </row>
    <row r="63" spans="1:18" x14ac:dyDescent="0.2">
      <c r="H63" s="1"/>
      <c r="R63" s="1"/>
    </row>
    <row r="64" spans="1:18" x14ac:dyDescent="0.2">
      <c r="H64" s="1"/>
      <c r="R64" s="1"/>
    </row>
    <row r="65" spans="4:4" s="1" customFormat="1" x14ac:dyDescent="0.2">
      <c r="D65" s="17"/>
    </row>
    <row r="66" spans="4:4" s="1" customFormat="1" x14ac:dyDescent="0.2">
      <c r="D66" s="17"/>
    </row>
    <row r="67" spans="4:4" s="1" customFormat="1" x14ac:dyDescent="0.2">
      <c r="D67" s="17"/>
    </row>
    <row r="68" spans="4:4" s="1" customFormat="1" x14ac:dyDescent="0.2">
      <c r="D68" s="17"/>
    </row>
    <row r="69" spans="4:4" s="1" customFormat="1" x14ac:dyDescent="0.2">
      <c r="D69" s="17"/>
    </row>
    <row r="70" spans="4:4" s="1" customFormat="1" x14ac:dyDescent="0.2">
      <c r="D70" s="17"/>
    </row>
    <row r="71" spans="4:4" s="1" customFormat="1" x14ac:dyDescent="0.2">
      <c r="D71" s="17"/>
    </row>
    <row r="72" spans="4:4" s="1" customFormat="1" x14ac:dyDescent="0.2">
      <c r="D72" s="17"/>
    </row>
    <row r="73" spans="4:4" s="1" customFormat="1" x14ac:dyDescent="0.2">
      <c r="D73" s="17"/>
    </row>
    <row r="74" spans="4:4" s="1" customFormat="1" x14ac:dyDescent="0.2">
      <c r="D74" s="17"/>
    </row>
    <row r="75" spans="4:4" s="1" customFormat="1" x14ac:dyDescent="0.2">
      <c r="D75" s="17"/>
    </row>
    <row r="76" spans="4:4" s="1" customFormat="1" x14ac:dyDescent="0.2">
      <c r="D76" s="17"/>
    </row>
    <row r="77" spans="4:4" s="1" customFormat="1" x14ac:dyDescent="0.2">
      <c r="D77" s="17"/>
    </row>
    <row r="78" spans="4:4" s="1" customFormat="1" x14ac:dyDescent="0.2">
      <c r="D78" s="17"/>
    </row>
    <row r="79" spans="4:4" s="1" customFormat="1" x14ac:dyDescent="0.2">
      <c r="D79" s="17"/>
    </row>
    <row r="80" spans="4:4" s="1" customFormat="1" x14ac:dyDescent="0.2">
      <c r="D80" s="17"/>
    </row>
    <row r="81" spans="4:4" s="1" customFormat="1" x14ac:dyDescent="0.2">
      <c r="D81" s="17"/>
    </row>
    <row r="82" spans="4:4" s="1" customFormat="1" x14ac:dyDescent="0.2">
      <c r="D82" s="17"/>
    </row>
    <row r="83" spans="4:4" s="1" customFormat="1" x14ac:dyDescent="0.2">
      <c r="D83" s="17"/>
    </row>
    <row r="84" spans="4:4" s="1" customFormat="1" x14ac:dyDescent="0.2">
      <c r="D84" s="17"/>
    </row>
    <row r="85" spans="4:4" s="1" customFormat="1" x14ac:dyDescent="0.2">
      <c r="D85" s="17"/>
    </row>
    <row r="86" spans="4:4" s="1" customFormat="1" x14ac:dyDescent="0.2">
      <c r="D86" s="17"/>
    </row>
    <row r="87" spans="4:4" s="1" customFormat="1" x14ac:dyDescent="0.2">
      <c r="D87" s="17"/>
    </row>
    <row r="88" spans="4:4" s="1" customFormat="1" x14ac:dyDescent="0.2">
      <c r="D88" s="17"/>
    </row>
    <row r="89" spans="4:4" s="1" customFormat="1" x14ac:dyDescent="0.2">
      <c r="D89" s="17"/>
    </row>
    <row r="90" spans="4:4" s="1" customFormat="1" x14ac:dyDescent="0.2">
      <c r="D90" s="17"/>
    </row>
    <row r="91" spans="4:4" s="1" customFormat="1" x14ac:dyDescent="0.2">
      <c r="D91" s="17"/>
    </row>
    <row r="92" spans="4:4" s="1" customFormat="1" x14ac:dyDescent="0.2">
      <c r="D92" s="17"/>
    </row>
    <row r="93" spans="4:4" s="1" customFormat="1" x14ac:dyDescent="0.2">
      <c r="D93" s="17"/>
    </row>
    <row r="94" spans="4:4" s="1" customFormat="1" x14ac:dyDescent="0.2">
      <c r="D94" s="17"/>
    </row>
    <row r="95" spans="4:4" s="1" customFormat="1" x14ac:dyDescent="0.2">
      <c r="D95" s="17"/>
    </row>
    <row r="96" spans="4:4" s="1" customFormat="1" x14ac:dyDescent="0.2">
      <c r="D96" s="17"/>
    </row>
    <row r="97" spans="4:4" s="1" customFormat="1" x14ac:dyDescent="0.2">
      <c r="D97" s="17"/>
    </row>
    <row r="98" spans="4:4" s="1" customFormat="1" x14ac:dyDescent="0.2">
      <c r="D98" s="17"/>
    </row>
    <row r="99" spans="4:4" s="1" customFormat="1" x14ac:dyDescent="0.2">
      <c r="D99" s="17"/>
    </row>
    <row r="100" spans="4:4" s="1" customFormat="1" x14ac:dyDescent="0.2">
      <c r="D100" s="17"/>
    </row>
    <row r="101" spans="4:4" s="1" customFormat="1" x14ac:dyDescent="0.2">
      <c r="D101" s="17"/>
    </row>
    <row r="102" spans="4:4" s="1" customFormat="1" x14ac:dyDescent="0.2">
      <c r="D102" s="17"/>
    </row>
    <row r="103" spans="4:4" s="1" customFormat="1" x14ac:dyDescent="0.2">
      <c r="D103" s="17"/>
    </row>
    <row r="104" spans="4:4" s="1" customFormat="1" x14ac:dyDescent="0.2">
      <c r="D104" s="17"/>
    </row>
    <row r="105" spans="4:4" s="1" customFormat="1" x14ac:dyDescent="0.2">
      <c r="D105" s="17"/>
    </row>
    <row r="106" spans="4:4" s="1" customFormat="1" x14ac:dyDescent="0.2">
      <c r="D106" s="17"/>
    </row>
    <row r="107" spans="4:4" s="1" customFormat="1" x14ac:dyDescent="0.2">
      <c r="D107" s="17"/>
    </row>
    <row r="108" spans="4:4" s="1" customFormat="1" x14ac:dyDescent="0.2">
      <c r="D108" s="17"/>
    </row>
    <row r="109" spans="4:4" s="1" customFormat="1" x14ac:dyDescent="0.2">
      <c r="D109" s="17"/>
    </row>
    <row r="110" spans="4:4" s="1" customFormat="1" x14ac:dyDescent="0.2">
      <c r="D110" s="17"/>
    </row>
    <row r="111" spans="4:4" s="1" customFormat="1" x14ac:dyDescent="0.2">
      <c r="D111" s="17"/>
    </row>
    <row r="112" spans="4:4" s="1" customFormat="1" x14ac:dyDescent="0.2">
      <c r="D112" s="17"/>
    </row>
    <row r="113" spans="4:4" s="1" customFormat="1" x14ac:dyDescent="0.2">
      <c r="D113" s="17"/>
    </row>
    <row r="114" spans="4:4" s="1" customFormat="1" x14ac:dyDescent="0.2">
      <c r="D114" s="17"/>
    </row>
    <row r="115" spans="4:4" s="1" customFormat="1" x14ac:dyDescent="0.2">
      <c r="D115" s="17"/>
    </row>
    <row r="116" spans="4:4" s="1" customFormat="1" x14ac:dyDescent="0.2">
      <c r="D116" s="17"/>
    </row>
    <row r="117" spans="4:4" s="1" customFormat="1" x14ac:dyDescent="0.2">
      <c r="D117" s="17"/>
    </row>
    <row r="118" spans="4:4" s="1" customFormat="1" x14ac:dyDescent="0.2">
      <c r="D118" s="17"/>
    </row>
    <row r="119" spans="4:4" s="1" customFormat="1" x14ac:dyDescent="0.2">
      <c r="D119" s="17"/>
    </row>
    <row r="120" spans="4:4" s="1" customFormat="1" x14ac:dyDescent="0.2">
      <c r="D120" s="17"/>
    </row>
    <row r="121" spans="4:4" s="1" customFormat="1" x14ac:dyDescent="0.2">
      <c r="D121" s="17"/>
    </row>
    <row r="122" spans="4:4" s="1" customFormat="1" x14ac:dyDescent="0.2">
      <c r="D122" s="17"/>
    </row>
    <row r="123" spans="4:4" s="1" customFormat="1" x14ac:dyDescent="0.2">
      <c r="D123" s="17"/>
    </row>
    <row r="124" spans="4:4" s="1" customFormat="1" x14ac:dyDescent="0.2">
      <c r="D124" s="17"/>
    </row>
    <row r="125" spans="4:4" s="1" customFormat="1" x14ac:dyDescent="0.2">
      <c r="D125" s="17"/>
    </row>
    <row r="126" spans="4:4" s="1" customFormat="1" x14ac:dyDescent="0.2">
      <c r="D126" s="17"/>
    </row>
    <row r="127" spans="4:4" s="1" customFormat="1" x14ac:dyDescent="0.2">
      <c r="D127" s="17"/>
    </row>
    <row r="128" spans="4:4" s="1" customFormat="1" x14ac:dyDescent="0.2">
      <c r="D128" s="17"/>
    </row>
    <row r="129" spans="4:4" s="1" customFormat="1" x14ac:dyDescent="0.2">
      <c r="D129" s="17"/>
    </row>
    <row r="130" spans="4:4" s="1" customFormat="1" x14ac:dyDescent="0.2">
      <c r="D130" s="17"/>
    </row>
    <row r="131" spans="4:4" s="1" customFormat="1" x14ac:dyDescent="0.2">
      <c r="D131" s="17"/>
    </row>
    <row r="132" spans="4:4" s="1" customFormat="1" x14ac:dyDescent="0.2">
      <c r="D132" s="17"/>
    </row>
    <row r="133" spans="4:4" s="1" customFormat="1" x14ac:dyDescent="0.2">
      <c r="D133" s="17"/>
    </row>
    <row r="134" spans="4:4" s="1" customFormat="1" x14ac:dyDescent="0.2">
      <c r="D134" s="17"/>
    </row>
    <row r="135" spans="4:4" s="1" customFormat="1" x14ac:dyDescent="0.2">
      <c r="D135" s="17"/>
    </row>
    <row r="136" spans="4:4" s="1" customFormat="1" x14ac:dyDescent="0.2">
      <c r="D136" s="17"/>
    </row>
    <row r="137" spans="4:4" s="1" customFormat="1" x14ac:dyDescent="0.2">
      <c r="D137" s="17"/>
    </row>
    <row r="138" spans="4:4" s="1" customFormat="1" x14ac:dyDescent="0.2">
      <c r="D138" s="17"/>
    </row>
    <row r="139" spans="4:4" s="1" customFormat="1" x14ac:dyDescent="0.2">
      <c r="D139" s="17"/>
    </row>
    <row r="140" spans="4:4" s="1" customFormat="1" x14ac:dyDescent="0.2">
      <c r="D140" s="17"/>
    </row>
    <row r="141" spans="4:4" s="1" customFormat="1" x14ac:dyDescent="0.2">
      <c r="D141" s="17"/>
    </row>
    <row r="142" spans="4:4" s="1" customFormat="1" x14ac:dyDescent="0.2">
      <c r="D142" s="17"/>
    </row>
    <row r="143" spans="4:4" s="1" customFormat="1" x14ac:dyDescent="0.2">
      <c r="D143" s="17"/>
    </row>
    <row r="144" spans="4:4" s="1" customFormat="1" x14ac:dyDescent="0.2">
      <c r="D144" s="17"/>
    </row>
    <row r="145" spans="4:4" s="1" customFormat="1" x14ac:dyDescent="0.2">
      <c r="D145" s="17"/>
    </row>
    <row r="146" spans="4:4" s="1" customFormat="1" x14ac:dyDescent="0.2">
      <c r="D146" s="17"/>
    </row>
    <row r="147" spans="4:4" s="1" customFormat="1" x14ac:dyDescent="0.2">
      <c r="D147" s="17"/>
    </row>
    <row r="148" spans="4:4" s="1" customFormat="1" x14ac:dyDescent="0.2">
      <c r="D148" s="17"/>
    </row>
    <row r="149" spans="4:4" s="1" customFormat="1" x14ac:dyDescent="0.2">
      <c r="D149" s="17"/>
    </row>
    <row r="150" spans="4:4" s="1" customFormat="1" x14ac:dyDescent="0.2">
      <c r="D150" s="17"/>
    </row>
    <row r="151" spans="4:4" s="1" customFormat="1" x14ac:dyDescent="0.2">
      <c r="D151" s="17"/>
    </row>
    <row r="152" spans="4:4" s="1" customFormat="1" x14ac:dyDescent="0.2">
      <c r="D152" s="17"/>
    </row>
    <row r="153" spans="4:4" s="1" customFormat="1" x14ac:dyDescent="0.2">
      <c r="D153" s="17"/>
    </row>
    <row r="154" spans="4:4" s="1" customFormat="1" x14ac:dyDescent="0.2">
      <c r="D154" s="17"/>
    </row>
    <row r="155" spans="4:4" s="1" customFormat="1" x14ac:dyDescent="0.2">
      <c r="D155" s="17"/>
    </row>
    <row r="156" spans="4:4" s="1" customFormat="1" x14ac:dyDescent="0.2">
      <c r="D156" s="17"/>
    </row>
    <row r="157" spans="4:4" s="1" customFormat="1" x14ac:dyDescent="0.2">
      <c r="D157" s="17"/>
    </row>
    <row r="158" spans="4:4" s="1" customFormat="1" x14ac:dyDescent="0.2">
      <c r="D158" s="17"/>
    </row>
    <row r="159" spans="4:4" s="1" customFormat="1" x14ac:dyDescent="0.2">
      <c r="D159" s="17"/>
    </row>
    <row r="160" spans="4:4" s="1" customFormat="1" x14ac:dyDescent="0.2">
      <c r="D160" s="17"/>
    </row>
    <row r="161" spans="4:4" s="1" customFormat="1" x14ac:dyDescent="0.2">
      <c r="D161" s="17"/>
    </row>
    <row r="162" spans="4:4" s="1" customFormat="1" x14ac:dyDescent="0.2">
      <c r="D162" s="17"/>
    </row>
    <row r="163" spans="4:4" s="1" customFormat="1" x14ac:dyDescent="0.2">
      <c r="D163" s="17"/>
    </row>
    <row r="164" spans="4:4" s="1" customFormat="1" x14ac:dyDescent="0.2">
      <c r="D164" s="17"/>
    </row>
    <row r="165" spans="4:4" s="1" customFormat="1" x14ac:dyDescent="0.2">
      <c r="D165" s="17"/>
    </row>
    <row r="166" spans="4:4" s="1" customFormat="1" x14ac:dyDescent="0.2">
      <c r="D166" s="17"/>
    </row>
    <row r="167" spans="4:4" s="1" customFormat="1" x14ac:dyDescent="0.2">
      <c r="D167" s="17"/>
    </row>
    <row r="168" spans="4:4" s="1" customFormat="1" x14ac:dyDescent="0.2">
      <c r="D168" s="17"/>
    </row>
    <row r="169" spans="4:4" s="1" customFormat="1" x14ac:dyDescent="0.2">
      <c r="D169" s="17"/>
    </row>
    <row r="170" spans="4:4" s="1" customFormat="1" x14ac:dyDescent="0.2">
      <c r="D170" s="17"/>
    </row>
    <row r="171" spans="4:4" s="1" customFormat="1" x14ac:dyDescent="0.2">
      <c r="D171" s="17"/>
    </row>
    <row r="172" spans="4:4" s="1" customFormat="1" x14ac:dyDescent="0.2">
      <c r="D172" s="17"/>
    </row>
    <row r="173" spans="4:4" s="1" customFormat="1" x14ac:dyDescent="0.2">
      <c r="D173" s="17"/>
    </row>
    <row r="174" spans="4:4" s="1" customFormat="1" x14ac:dyDescent="0.2">
      <c r="D174" s="17"/>
    </row>
    <row r="175" spans="4:4" s="1" customFormat="1" x14ac:dyDescent="0.2">
      <c r="D175" s="17"/>
    </row>
    <row r="176" spans="4:4" s="1" customFormat="1" x14ac:dyDescent="0.2">
      <c r="D176" s="17"/>
    </row>
    <row r="177" spans="4:4" s="1" customFormat="1" x14ac:dyDescent="0.2">
      <c r="D177" s="17"/>
    </row>
    <row r="178" spans="4:4" s="1" customFormat="1" x14ac:dyDescent="0.2">
      <c r="D178" s="17"/>
    </row>
    <row r="179" spans="4:4" s="1" customFormat="1" x14ac:dyDescent="0.2">
      <c r="D179" s="17"/>
    </row>
    <row r="180" spans="4:4" s="1" customFormat="1" x14ac:dyDescent="0.2">
      <c r="D180" s="17"/>
    </row>
    <row r="181" spans="4:4" s="1" customFormat="1" x14ac:dyDescent="0.2">
      <c r="D181" s="17"/>
    </row>
    <row r="182" spans="4:4" s="1" customFormat="1" x14ac:dyDescent="0.2">
      <c r="D182" s="17"/>
    </row>
    <row r="183" spans="4:4" s="1" customFormat="1" x14ac:dyDescent="0.2">
      <c r="D183" s="17"/>
    </row>
    <row r="184" spans="4:4" s="1" customFormat="1" x14ac:dyDescent="0.2">
      <c r="D184" s="17"/>
    </row>
    <row r="185" spans="4:4" s="1" customFormat="1" x14ac:dyDescent="0.2">
      <c r="D185" s="17"/>
    </row>
    <row r="186" spans="4:4" s="1" customFormat="1" x14ac:dyDescent="0.2">
      <c r="D186" s="17"/>
    </row>
    <row r="187" spans="4:4" s="1" customFormat="1" x14ac:dyDescent="0.2">
      <c r="D187" s="17"/>
    </row>
    <row r="188" spans="4:4" s="1" customFormat="1" x14ac:dyDescent="0.2">
      <c r="D188" s="17"/>
    </row>
    <row r="189" spans="4:4" s="1" customFormat="1" x14ac:dyDescent="0.2">
      <c r="D189" s="17"/>
    </row>
    <row r="190" spans="4:4" s="1" customFormat="1" x14ac:dyDescent="0.2">
      <c r="D190" s="17"/>
    </row>
    <row r="191" spans="4:4" s="1" customFormat="1" x14ac:dyDescent="0.2">
      <c r="D191" s="17"/>
    </row>
    <row r="192" spans="4:4" s="1" customFormat="1" x14ac:dyDescent="0.2">
      <c r="D192" s="17"/>
    </row>
    <row r="193" spans="4:4" s="1" customFormat="1" x14ac:dyDescent="0.2">
      <c r="D193" s="17"/>
    </row>
    <row r="194" spans="4:4" s="1" customFormat="1" x14ac:dyDescent="0.2">
      <c r="D194" s="17"/>
    </row>
    <row r="195" spans="4:4" s="1" customFormat="1" x14ac:dyDescent="0.2">
      <c r="D195" s="17"/>
    </row>
    <row r="196" spans="4:4" s="1" customFormat="1" x14ac:dyDescent="0.2">
      <c r="D196" s="17"/>
    </row>
    <row r="197" spans="4:4" s="1" customFormat="1" x14ac:dyDescent="0.2">
      <c r="D197" s="17"/>
    </row>
    <row r="198" spans="4:4" s="1" customFormat="1" x14ac:dyDescent="0.2">
      <c r="D198" s="17"/>
    </row>
    <row r="199" spans="4:4" s="1" customFormat="1" x14ac:dyDescent="0.2">
      <c r="D199" s="17"/>
    </row>
    <row r="200" spans="4:4" s="1" customFormat="1" x14ac:dyDescent="0.2">
      <c r="D200" s="17"/>
    </row>
    <row r="201" spans="4:4" s="1" customFormat="1" x14ac:dyDescent="0.2">
      <c r="D201" s="17"/>
    </row>
    <row r="202" spans="4:4" s="1" customFormat="1" x14ac:dyDescent="0.2">
      <c r="D202" s="17"/>
    </row>
    <row r="203" spans="4:4" s="1" customFormat="1" x14ac:dyDescent="0.2">
      <c r="D203" s="17"/>
    </row>
    <row r="204" spans="4:4" s="1" customFormat="1" x14ac:dyDescent="0.2">
      <c r="D204" s="17"/>
    </row>
    <row r="205" spans="4:4" s="1" customFormat="1" x14ac:dyDescent="0.2">
      <c r="D205" s="17"/>
    </row>
    <row r="206" spans="4:4" s="1" customFormat="1" x14ac:dyDescent="0.2">
      <c r="D206" s="17"/>
    </row>
    <row r="207" spans="4:4" s="1" customFormat="1" x14ac:dyDescent="0.2">
      <c r="D207" s="17"/>
    </row>
    <row r="208" spans="4:4" s="1" customFormat="1" x14ac:dyDescent="0.2">
      <c r="D208" s="17"/>
    </row>
    <row r="209" spans="4:4" s="1" customFormat="1" x14ac:dyDescent="0.2">
      <c r="D209" s="17"/>
    </row>
    <row r="210" spans="4:4" s="1" customFormat="1" x14ac:dyDescent="0.2">
      <c r="D210" s="17"/>
    </row>
    <row r="211" spans="4:4" s="1" customFormat="1" x14ac:dyDescent="0.2">
      <c r="D211" s="17"/>
    </row>
    <row r="212" spans="4:4" s="1" customFormat="1" x14ac:dyDescent="0.2">
      <c r="D212" s="17"/>
    </row>
    <row r="213" spans="4:4" s="1" customFormat="1" x14ac:dyDescent="0.2">
      <c r="D213" s="17"/>
    </row>
    <row r="214" spans="4:4" s="1" customFormat="1" x14ac:dyDescent="0.2">
      <c r="D214" s="17"/>
    </row>
    <row r="215" spans="4:4" s="1" customFormat="1" x14ac:dyDescent="0.2">
      <c r="D215" s="17"/>
    </row>
    <row r="216" spans="4:4" s="1" customFormat="1" x14ac:dyDescent="0.2">
      <c r="D216" s="17"/>
    </row>
    <row r="217" spans="4:4" s="1" customFormat="1" x14ac:dyDescent="0.2">
      <c r="D217" s="17"/>
    </row>
    <row r="218" spans="4:4" s="1" customFormat="1" x14ac:dyDescent="0.2">
      <c r="D218" s="17"/>
    </row>
    <row r="219" spans="4:4" s="1" customFormat="1" x14ac:dyDescent="0.2">
      <c r="D219" s="17"/>
    </row>
    <row r="220" spans="4:4" s="1" customFormat="1" x14ac:dyDescent="0.2">
      <c r="D220" s="17"/>
    </row>
    <row r="221" spans="4:4" s="1" customFormat="1" x14ac:dyDescent="0.2">
      <c r="D221" s="17"/>
    </row>
    <row r="222" spans="4:4" s="1" customFormat="1" x14ac:dyDescent="0.2">
      <c r="D222" s="17"/>
    </row>
    <row r="223" spans="4:4" s="1" customFormat="1" x14ac:dyDescent="0.2">
      <c r="D223" s="17"/>
    </row>
    <row r="224" spans="4:4" s="1" customFormat="1" x14ac:dyDescent="0.2">
      <c r="D224" s="17"/>
    </row>
    <row r="225" spans="4:4" s="1" customFormat="1" x14ac:dyDescent="0.2">
      <c r="D225" s="17"/>
    </row>
    <row r="226" spans="4:4" s="1" customFormat="1" x14ac:dyDescent="0.2">
      <c r="D226" s="17"/>
    </row>
    <row r="227" spans="4:4" s="1" customFormat="1" x14ac:dyDescent="0.2">
      <c r="D227" s="17"/>
    </row>
    <row r="228" spans="4:4" s="1" customFormat="1" x14ac:dyDescent="0.2">
      <c r="D228" s="17"/>
    </row>
    <row r="229" spans="4:4" s="1" customFormat="1" x14ac:dyDescent="0.2">
      <c r="D229" s="17"/>
    </row>
    <row r="230" spans="4:4" s="1" customFormat="1" x14ac:dyDescent="0.2">
      <c r="D230" s="17"/>
    </row>
    <row r="231" spans="4:4" s="1" customFormat="1" x14ac:dyDescent="0.2">
      <c r="D231" s="17"/>
    </row>
    <row r="232" spans="4:4" s="1" customFormat="1" x14ac:dyDescent="0.2">
      <c r="D232" s="17"/>
    </row>
    <row r="233" spans="4:4" s="1" customFormat="1" x14ac:dyDescent="0.2">
      <c r="D233" s="17"/>
    </row>
    <row r="234" spans="4:4" s="1" customFormat="1" x14ac:dyDescent="0.2">
      <c r="D234" s="17"/>
    </row>
    <row r="235" spans="4:4" s="1" customFormat="1" x14ac:dyDescent="0.2">
      <c r="D235" s="17"/>
    </row>
    <row r="236" spans="4:4" s="1" customFormat="1" x14ac:dyDescent="0.2">
      <c r="D236" s="17"/>
    </row>
    <row r="237" spans="4:4" s="1" customFormat="1" x14ac:dyDescent="0.2">
      <c r="D237" s="17"/>
    </row>
    <row r="238" spans="4:4" s="1" customFormat="1" x14ac:dyDescent="0.2">
      <c r="D238" s="17"/>
    </row>
    <row r="239" spans="4:4" s="1" customFormat="1" x14ac:dyDescent="0.2">
      <c r="D239" s="17"/>
    </row>
    <row r="240" spans="4:4" s="1" customFormat="1" x14ac:dyDescent="0.2">
      <c r="D240" s="17"/>
    </row>
    <row r="241" spans="4:4" s="1" customFormat="1" x14ac:dyDescent="0.2">
      <c r="D241" s="17"/>
    </row>
    <row r="242" spans="4:4" s="1" customFormat="1" x14ac:dyDescent="0.2">
      <c r="D242" s="17"/>
    </row>
    <row r="243" spans="4:4" s="1" customFormat="1" x14ac:dyDescent="0.2">
      <c r="D243" s="17"/>
    </row>
    <row r="244" spans="4:4" s="1" customFormat="1" x14ac:dyDescent="0.2">
      <c r="D244" s="17"/>
    </row>
    <row r="245" spans="4:4" s="1" customFormat="1" x14ac:dyDescent="0.2">
      <c r="D245" s="17"/>
    </row>
    <row r="246" spans="4:4" s="1" customFormat="1" x14ac:dyDescent="0.2">
      <c r="D246" s="17"/>
    </row>
    <row r="247" spans="4:4" s="1" customFormat="1" x14ac:dyDescent="0.2">
      <c r="D247" s="17"/>
    </row>
    <row r="248" spans="4:4" s="1" customFormat="1" x14ac:dyDescent="0.2">
      <c r="D248" s="17"/>
    </row>
    <row r="249" spans="4:4" s="1" customFormat="1" x14ac:dyDescent="0.2">
      <c r="D249" s="17"/>
    </row>
    <row r="250" spans="4:4" s="1" customFormat="1" x14ac:dyDescent="0.2">
      <c r="D250" s="17"/>
    </row>
    <row r="251" spans="4:4" s="1" customFormat="1" x14ac:dyDescent="0.2">
      <c r="D251" s="17"/>
    </row>
    <row r="252" spans="4:4" s="1" customFormat="1" x14ac:dyDescent="0.2">
      <c r="D252" s="17"/>
    </row>
    <row r="253" spans="4:4" s="1" customFormat="1" x14ac:dyDescent="0.2">
      <c r="D253" s="17"/>
    </row>
    <row r="254" spans="4:4" s="1" customFormat="1" x14ac:dyDescent="0.2">
      <c r="D254" s="17"/>
    </row>
    <row r="255" spans="4:4" s="1" customFormat="1" x14ac:dyDescent="0.2">
      <c r="D255" s="17"/>
    </row>
    <row r="256" spans="4:4" s="1" customFormat="1" x14ac:dyDescent="0.2">
      <c r="D256" s="17"/>
    </row>
    <row r="257" spans="4:4" s="1" customFormat="1" x14ac:dyDescent="0.2">
      <c r="D257" s="17"/>
    </row>
    <row r="258" spans="4:4" s="1" customFormat="1" x14ac:dyDescent="0.2">
      <c r="D258" s="17"/>
    </row>
    <row r="259" spans="4:4" s="1" customFormat="1" x14ac:dyDescent="0.2">
      <c r="D259" s="17"/>
    </row>
    <row r="260" spans="4:4" s="1" customFormat="1" x14ac:dyDescent="0.2">
      <c r="D260" s="17"/>
    </row>
    <row r="261" spans="4:4" s="1" customFormat="1" x14ac:dyDescent="0.2">
      <c r="D261" s="17"/>
    </row>
    <row r="262" spans="4:4" s="1" customFormat="1" x14ac:dyDescent="0.2">
      <c r="D262" s="17"/>
    </row>
    <row r="263" spans="4:4" s="1" customFormat="1" x14ac:dyDescent="0.2">
      <c r="D263" s="17"/>
    </row>
    <row r="264" spans="4:4" s="1" customFormat="1" x14ac:dyDescent="0.2">
      <c r="D264" s="17"/>
    </row>
    <row r="265" spans="4:4" s="1" customFormat="1" x14ac:dyDescent="0.2">
      <c r="D265" s="17"/>
    </row>
    <row r="266" spans="4:4" s="1" customFormat="1" x14ac:dyDescent="0.2">
      <c r="D266" s="17"/>
    </row>
    <row r="267" spans="4:4" s="1" customFormat="1" x14ac:dyDescent="0.2">
      <c r="D267" s="17"/>
    </row>
    <row r="268" spans="4:4" s="1" customFormat="1" x14ac:dyDescent="0.2">
      <c r="D268" s="17"/>
    </row>
    <row r="269" spans="4:4" s="1" customFormat="1" x14ac:dyDescent="0.2">
      <c r="D269" s="17"/>
    </row>
    <row r="270" spans="4:4" s="1" customFormat="1" x14ac:dyDescent="0.2">
      <c r="D270" s="17"/>
    </row>
    <row r="271" spans="4:4" s="1" customFormat="1" x14ac:dyDescent="0.2">
      <c r="D271" s="17"/>
    </row>
    <row r="272" spans="4:4" s="1" customFormat="1" x14ac:dyDescent="0.2">
      <c r="D272" s="17"/>
    </row>
    <row r="273" spans="4:4" s="1" customFormat="1" x14ac:dyDescent="0.2">
      <c r="D273" s="17"/>
    </row>
    <row r="274" spans="4:4" s="1" customFormat="1" x14ac:dyDescent="0.2">
      <c r="D274" s="17"/>
    </row>
    <row r="275" spans="4:4" s="1" customFormat="1" x14ac:dyDescent="0.2">
      <c r="D275" s="17"/>
    </row>
    <row r="276" spans="4:4" s="1" customFormat="1" x14ac:dyDescent="0.2">
      <c r="D276" s="17"/>
    </row>
    <row r="277" spans="4:4" s="1" customFormat="1" x14ac:dyDescent="0.2">
      <c r="D277" s="17"/>
    </row>
    <row r="278" spans="4:4" s="1" customFormat="1" x14ac:dyDescent="0.2">
      <c r="D278" s="17"/>
    </row>
    <row r="279" spans="4:4" s="1" customFormat="1" x14ac:dyDescent="0.2">
      <c r="D279" s="17"/>
    </row>
    <row r="280" spans="4:4" s="1" customFormat="1" x14ac:dyDescent="0.2">
      <c r="D280" s="17"/>
    </row>
    <row r="281" spans="4:4" s="1" customFormat="1" x14ac:dyDescent="0.2">
      <c r="D281" s="17"/>
    </row>
    <row r="282" spans="4:4" s="1" customFormat="1" x14ac:dyDescent="0.2">
      <c r="D282" s="17"/>
    </row>
    <row r="283" spans="4:4" s="1" customFormat="1" x14ac:dyDescent="0.2">
      <c r="D283" s="17"/>
    </row>
    <row r="284" spans="4:4" s="1" customFormat="1" x14ac:dyDescent="0.2">
      <c r="D284" s="17"/>
    </row>
    <row r="285" spans="4:4" s="1" customFormat="1" x14ac:dyDescent="0.2">
      <c r="D285" s="17"/>
    </row>
    <row r="286" spans="4:4" s="1" customFormat="1" x14ac:dyDescent="0.2">
      <c r="D286" s="17"/>
    </row>
    <row r="287" spans="4:4" s="1" customFormat="1" x14ac:dyDescent="0.2">
      <c r="D287" s="17"/>
    </row>
    <row r="288" spans="4:4" s="1" customFormat="1" x14ac:dyDescent="0.2">
      <c r="D288" s="17"/>
    </row>
    <row r="289" spans="4:4" s="1" customFormat="1" x14ac:dyDescent="0.2">
      <c r="D289" s="17"/>
    </row>
    <row r="290" spans="4:4" s="1" customFormat="1" x14ac:dyDescent="0.2">
      <c r="D290" s="17"/>
    </row>
    <row r="291" spans="4:4" s="1" customFormat="1" x14ac:dyDescent="0.2">
      <c r="D291" s="17"/>
    </row>
    <row r="292" spans="4:4" s="1" customFormat="1" x14ac:dyDescent="0.2">
      <c r="D292" s="17"/>
    </row>
    <row r="293" spans="4:4" s="1" customFormat="1" x14ac:dyDescent="0.2">
      <c r="D293" s="17"/>
    </row>
    <row r="294" spans="4:4" s="1" customFormat="1" x14ac:dyDescent="0.2">
      <c r="D294" s="17"/>
    </row>
    <row r="295" spans="4:4" s="1" customFormat="1" x14ac:dyDescent="0.2">
      <c r="D295" s="17"/>
    </row>
    <row r="296" spans="4:4" s="1" customFormat="1" x14ac:dyDescent="0.2">
      <c r="D296" s="17"/>
    </row>
    <row r="297" spans="4:4" s="1" customFormat="1" x14ac:dyDescent="0.2">
      <c r="D297" s="17"/>
    </row>
    <row r="298" spans="4:4" s="1" customFormat="1" x14ac:dyDescent="0.2">
      <c r="D298" s="17"/>
    </row>
    <row r="299" spans="4:4" s="1" customFormat="1" x14ac:dyDescent="0.2">
      <c r="D299" s="17"/>
    </row>
    <row r="300" spans="4:4" s="1" customFormat="1" x14ac:dyDescent="0.2">
      <c r="D300" s="17"/>
    </row>
    <row r="301" spans="4:4" s="1" customFormat="1" x14ac:dyDescent="0.2">
      <c r="D301" s="17"/>
    </row>
    <row r="302" spans="4:4" s="1" customFormat="1" x14ac:dyDescent="0.2">
      <c r="D302" s="17"/>
    </row>
    <row r="303" spans="4:4" s="1" customFormat="1" x14ac:dyDescent="0.2">
      <c r="D303" s="17"/>
    </row>
    <row r="304" spans="4:4" s="1" customFormat="1" x14ac:dyDescent="0.2">
      <c r="D304" s="17"/>
    </row>
    <row r="305" spans="4:4" s="1" customFormat="1" x14ac:dyDescent="0.2">
      <c r="D305" s="17"/>
    </row>
    <row r="306" spans="4:4" s="1" customFormat="1" x14ac:dyDescent="0.2">
      <c r="D306" s="17"/>
    </row>
    <row r="307" spans="4:4" s="1" customFormat="1" x14ac:dyDescent="0.2">
      <c r="D307" s="17"/>
    </row>
    <row r="308" spans="4:4" s="1" customFormat="1" x14ac:dyDescent="0.2">
      <c r="D308" s="17"/>
    </row>
    <row r="309" spans="4:4" s="1" customFormat="1" x14ac:dyDescent="0.2">
      <c r="D309" s="17"/>
    </row>
    <row r="310" spans="4:4" s="1" customFormat="1" x14ac:dyDescent="0.2">
      <c r="D310" s="17"/>
    </row>
    <row r="311" spans="4:4" s="1" customFormat="1" x14ac:dyDescent="0.2">
      <c r="D311" s="17"/>
    </row>
    <row r="312" spans="4:4" s="1" customFormat="1" x14ac:dyDescent="0.2">
      <c r="D312" s="17"/>
    </row>
    <row r="313" spans="4:4" s="1" customFormat="1" x14ac:dyDescent="0.2">
      <c r="D313" s="17"/>
    </row>
    <row r="314" spans="4:4" s="1" customFormat="1" x14ac:dyDescent="0.2">
      <c r="D314" s="17"/>
    </row>
    <row r="315" spans="4:4" s="1" customFormat="1" x14ac:dyDescent="0.2">
      <c r="D315" s="17"/>
    </row>
    <row r="316" spans="4:4" s="1" customFormat="1" x14ac:dyDescent="0.2">
      <c r="D316" s="17"/>
    </row>
    <row r="317" spans="4:4" s="1" customFormat="1" x14ac:dyDescent="0.2">
      <c r="D317" s="17"/>
    </row>
    <row r="318" spans="4:4" s="1" customFormat="1" x14ac:dyDescent="0.2">
      <c r="D318" s="17"/>
    </row>
    <row r="319" spans="4:4" s="1" customFormat="1" x14ac:dyDescent="0.2">
      <c r="D319" s="17"/>
    </row>
    <row r="320" spans="4:4" s="1" customFormat="1" x14ac:dyDescent="0.2">
      <c r="D320" s="17"/>
    </row>
    <row r="321" spans="4:4" s="1" customFormat="1" x14ac:dyDescent="0.2">
      <c r="D321" s="17"/>
    </row>
    <row r="322" spans="4:4" s="1" customFormat="1" x14ac:dyDescent="0.2">
      <c r="D322" s="17"/>
    </row>
    <row r="323" spans="4:4" s="1" customFormat="1" x14ac:dyDescent="0.2">
      <c r="D323" s="17"/>
    </row>
    <row r="324" spans="4:4" s="1" customFormat="1" x14ac:dyDescent="0.2">
      <c r="D324" s="17"/>
    </row>
    <row r="325" spans="4:4" s="1" customFormat="1" x14ac:dyDescent="0.2">
      <c r="D325" s="17"/>
    </row>
    <row r="326" spans="4:4" s="1" customFormat="1" x14ac:dyDescent="0.2">
      <c r="D326" s="17"/>
    </row>
    <row r="327" spans="4:4" s="1" customFormat="1" x14ac:dyDescent="0.2">
      <c r="D327" s="17"/>
    </row>
    <row r="328" spans="4:4" s="1" customFormat="1" x14ac:dyDescent="0.2">
      <c r="D328" s="17"/>
    </row>
    <row r="329" spans="4:4" s="1" customFormat="1" x14ac:dyDescent="0.2">
      <c r="D329" s="17"/>
    </row>
    <row r="330" spans="4:4" s="1" customFormat="1" x14ac:dyDescent="0.2">
      <c r="D330" s="17"/>
    </row>
    <row r="331" spans="4:4" s="1" customFormat="1" x14ac:dyDescent="0.2">
      <c r="D331" s="17"/>
    </row>
    <row r="332" spans="4:4" s="1" customFormat="1" x14ac:dyDescent="0.2">
      <c r="D332" s="17"/>
    </row>
    <row r="333" spans="4:4" s="1" customFormat="1" x14ac:dyDescent="0.2">
      <c r="D333" s="17"/>
    </row>
    <row r="334" spans="4:4" s="1" customFormat="1" x14ac:dyDescent="0.2">
      <c r="D334" s="17"/>
    </row>
    <row r="335" spans="4:4" s="1" customFormat="1" x14ac:dyDescent="0.2">
      <c r="D335" s="17"/>
    </row>
    <row r="336" spans="4:4" s="1" customFormat="1" x14ac:dyDescent="0.2">
      <c r="D336" s="17"/>
    </row>
    <row r="337" spans="4:4" s="1" customFormat="1" x14ac:dyDescent="0.2">
      <c r="D337" s="17"/>
    </row>
    <row r="338" spans="4:4" s="1" customFormat="1" x14ac:dyDescent="0.2">
      <c r="D338" s="17"/>
    </row>
    <row r="339" spans="4:4" s="1" customFormat="1" x14ac:dyDescent="0.2">
      <c r="D339" s="17"/>
    </row>
    <row r="340" spans="4:4" s="1" customFormat="1" x14ac:dyDescent="0.2">
      <c r="D340" s="17"/>
    </row>
    <row r="341" spans="4:4" s="1" customFormat="1" x14ac:dyDescent="0.2">
      <c r="D341" s="17"/>
    </row>
    <row r="342" spans="4:4" s="1" customFormat="1" x14ac:dyDescent="0.2">
      <c r="D342" s="17"/>
    </row>
    <row r="343" spans="4:4" s="1" customFormat="1" x14ac:dyDescent="0.2">
      <c r="D343" s="17"/>
    </row>
    <row r="344" spans="4:4" s="1" customFormat="1" x14ac:dyDescent="0.2">
      <c r="D344" s="17"/>
    </row>
    <row r="345" spans="4:4" s="1" customFormat="1" x14ac:dyDescent="0.2">
      <c r="D345" s="17"/>
    </row>
    <row r="346" spans="4:4" s="1" customFormat="1" x14ac:dyDescent="0.2">
      <c r="D346" s="17"/>
    </row>
    <row r="347" spans="4:4" s="1" customFormat="1" x14ac:dyDescent="0.2">
      <c r="D347" s="17"/>
    </row>
    <row r="348" spans="4:4" s="1" customFormat="1" x14ac:dyDescent="0.2">
      <c r="D348" s="17"/>
    </row>
    <row r="349" spans="4:4" s="1" customFormat="1" x14ac:dyDescent="0.2">
      <c r="D349" s="17"/>
    </row>
    <row r="350" spans="4:4" s="1" customFormat="1" x14ac:dyDescent="0.2">
      <c r="D350" s="17"/>
    </row>
    <row r="351" spans="4:4" s="1" customFormat="1" x14ac:dyDescent="0.2">
      <c r="D351" s="17"/>
    </row>
    <row r="352" spans="4:4" s="1" customFormat="1" x14ac:dyDescent="0.2">
      <c r="D352" s="17"/>
    </row>
    <row r="353" spans="4:4" s="1" customFormat="1" x14ac:dyDescent="0.2">
      <c r="D353" s="17"/>
    </row>
    <row r="354" spans="4:4" s="1" customFormat="1" x14ac:dyDescent="0.2">
      <c r="D354" s="17"/>
    </row>
    <row r="355" spans="4:4" s="1" customFormat="1" x14ac:dyDescent="0.2">
      <c r="D355" s="17"/>
    </row>
    <row r="356" spans="4:4" s="1" customFormat="1" x14ac:dyDescent="0.2">
      <c r="D356" s="17"/>
    </row>
    <row r="357" spans="4:4" s="1" customFormat="1" x14ac:dyDescent="0.2">
      <c r="D357" s="17"/>
    </row>
    <row r="358" spans="4:4" s="1" customFormat="1" x14ac:dyDescent="0.2">
      <c r="D358" s="17"/>
    </row>
    <row r="359" spans="4:4" s="1" customFormat="1" x14ac:dyDescent="0.2">
      <c r="D359" s="17"/>
    </row>
    <row r="360" spans="4:4" s="1" customFormat="1" x14ac:dyDescent="0.2">
      <c r="D360" s="17"/>
    </row>
    <row r="361" spans="4:4" s="1" customFormat="1" x14ac:dyDescent="0.2">
      <c r="D361" s="17"/>
    </row>
    <row r="362" spans="4:4" s="1" customFormat="1" x14ac:dyDescent="0.2">
      <c r="D362" s="17"/>
    </row>
    <row r="363" spans="4:4" s="1" customFormat="1" x14ac:dyDescent="0.2">
      <c r="D363" s="17"/>
    </row>
    <row r="364" spans="4:4" s="1" customFormat="1" x14ac:dyDescent="0.2">
      <c r="D364" s="17"/>
    </row>
    <row r="365" spans="4:4" s="1" customFormat="1" x14ac:dyDescent="0.2">
      <c r="D365" s="17"/>
    </row>
    <row r="366" spans="4:4" s="1" customFormat="1" x14ac:dyDescent="0.2">
      <c r="D366" s="17"/>
    </row>
    <row r="367" spans="4:4" s="1" customFormat="1" x14ac:dyDescent="0.2">
      <c r="D367" s="17"/>
    </row>
    <row r="368" spans="4:4" s="1" customFormat="1" x14ac:dyDescent="0.2">
      <c r="D368" s="17"/>
    </row>
    <row r="369" spans="4:4" s="1" customFormat="1" x14ac:dyDescent="0.2">
      <c r="D369" s="17"/>
    </row>
  </sheetData>
  <mergeCells count="12">
    <mergeCell ref="A20:A21"/>
    <mergeCell ref="G20:G23"/>
    <mergeCell ref="A26:A27"/>
    <mergeCell ref="G26:G29"/>
    <mergeCell ref="A1:H2"/>
    <mergeCell ref="J1:P2"/>
    <mergeCell ref="A7:A9"/>
    <mergeCell ref="G7:G10"/>
    <mergeCell ref="L10:M11"/>
    <mergeCell ref="A13:A15"/>
    <mergeCell ref="G13:G17"/>
    <mergeCell ref="J13:P14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E45EA2-F97A-47A8-A168-0504CB4FC01A}">
            <xm:f>'Beregning dagligvarer'!$E$35</xm:f>
            <x14:dxf>
              <font>
                <color rgb="FFFF0000"/>
              </font>
            </x14:dxf>
          </x14:cfRule>
          <xm:sqref>L10:M11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35" sqref="D35"/>
    </sheetView>
  </sheetViews>
  <sheetFormatPr defaultColWidth="9.140625" defaultRowHeight="12.75" x14ac:dyDescent="0.2"/>
  <cols>
    <col min="1" max="1" width="30.85546875" style="1" customWidth="1"/>
    <col min="2" max="2" width="9.7109375" style="3" bestFit="1" customWidth="1"/>
    <col min="3" max="4" width="9.140625" style="1"/>
    <col min="5" max="5" width="11.28515625" style="1" customWidth="1"/>
    <col min="6" max="6" width="11" style="1" customWidth="1"/>
    <col min="7" max="7" width="9.140625" style="1"/>
    <col min="8" max="8" width="21.85546875" style="1" bestFit="1" customWidth="1"/>
    <col min="9" max="12" width="9.140625" style="1"/>
    <col min="13" max="13" width="11" style="1" bestFit="1" customWidth="1"/>
    <col min="14" max="14" width="13.85546875" style="1" customWidth="1"/>
    <col min="15" max="15" width="10.85546875" style="1" customWidth="1"/>
    <col min="16" max="16" width="2.7109375" style="1" customWidth="1"/>
    <col min="17" max="16384" width="9.140625" style="1"/>
  </cols>
  <sheetData>
    <row r="1" spans="1:9" x14ac:dyDescent="0.2">
      <c r="A1" s="1" t="s">
        <v>29</v>
      </c>
      <c r="D1" s="1" t="s">
        <v>46</v>
      </c>
      <c r="E1" s="1" t="s">
        <v>43</v>
      </c>
    </row>
    <row r="2" spans="1:9" x14ac:dyDescent="0.2">
      <c r="B2" s="3" t="s">
        <v>30</v>
      </c>
      <c r="C2" s="38">
        <f>'Indtastning udvalgsvarer'!D10/100</f>
        <v>0</v>
      </c>
      <c r="E2" s="1" t="s">
        <v>38</v>
      </c>
      <c r="F2" s="41">
        <f>1-C2</f>
        <v>1</v>
      </c>
      <c r="H2" s="1" t="s">
        <v>47</v>
      </c>
      <c r="I2" s="1">
        <f>C7*F2*F3</f>
        <v>0.8</v>
      </c>
    </row>
    <row r="3" spans="1:9" x14ac:dyDescent="0.2">
      <c r="B3" s="3" t="s">
        <v>33</v>
      </c>
      <c r="C3" s="38">
        <f>'Indtastning udvalgsvarer'!D17/100</f>
        <v>0</v>
      </c>
      <c r="E3" s="1" t="s">
        <v>39</v>
      </c>
      <c r="F3" s="41">
        <f>1-D5</f>
        <v>0.8</v>
      </c>
      <c r="H3" s="1" t="s">
        <v>48</v>
      </c>
      <c r="I3" s="1">
        <f>C4*(C7-C2*F3)</f>
        <v>0</v>
      </c>
    </row>
    <row r="4" spans="1:9" x14ac:dyDescent="0.2">
      <c r="B4" s="3" t="s">
        <v>31</v>
      </c>
      <c r="C4" s="1">
        <f>'Indtastning udvalgsvarer'!D23</f>
        <v>0</v>
      </c>
      <c r="E4" s="1" t="s">
        <v>44</v>
      </c>
      <c r="F4" s="42">
        <f>C2*F3</f>
        <v>0</v>
      </c>
    </row>
    <row r="5" spans="1:9" x14ac:dyDescent="0.2">
      <c r="B5" s="3" t="s">
        <v>32</v>
      </c>
      <c r="C5" s="38">
        <f>'Indtastning udvalgsvarer'!D29/100</f>
        <v>0</v>
      </c>
      <c r="D5" s="38">
        <f>IF(C5&gt;0,C5,C11)</f>
        <v>0.2</v>
      </c>
      <c r="E5" s="1" t="s">
        <v>45</v>
      </c>
      <c r="F5" s="1">
        <f>IF(C4&gt;=1,C4-F2*F3,0)</f>
        <v>0</v>
      </c>
      <c r="H5" s="1" t="s">
        <v>62</v>
      </c>
      <c r="I5" s="1">
        <f>IF(C4&gt;=1,(C4-C7)/C7,0)</f>
        <v>0</v>
      </c>
    </row>
    <row r="6" spans="1:9" x14ac:dyDescent="0.2">
      <c r="A6" s="1" t="s">
        <v>28</v>
      </c>
      <c r="H6" s="1" t="s">
        <v>49</v>
      </c>
      <c r="I6" s="1">
        <f>C7*C2*F3</f>
        <v>0</v>
      </c>
    </row>
    <row r="7" spans="1:9" x14ac:dyDescent="0.2">
      <c r="B7" s="3" t="s">
        <v>34</v>
      </c>
      <c r="C7" s="1">
        <f>MAX(1,C2*C4/((1+C3)*(1+B28*D28)))</f>
        <v>1</v>
      </c>
    </row>
    <row r="8" spans="1:9" x14ac:dyDescent="0.2">
      <c r="B8" s="3" t="s">
        <v>35</v>
      </c>
      <c r="C8" s="46">
        <f>C10</f>
        <v>0.32200000000000001</v>
      </c>
      <c r="E8" s="1" t="s">
        <v>40</v>
      </c>
      <c r="F8" s="1">
        <f>C8/(1-C9)</f>
        <v>0.47492625368731567</v>
      </c>
    </row>
    <row r="9" spans="1:9" x14ac:dyDescent="0.2">
      <c r="B9" s="3" t="s">
        <v>36</v>
      </c>
      <c r="C9" s="46">
        <f>C10</f>
        <v>0.32200000000000001</v>
      </c>
      <c r="E9" s="1" t="s">
        <v>41</v>
      </c>
      <c r="F9" s="1">
        <f>C9/(1-C8)</f>
        <v>0.47492625368731567</v>
      </c>
    </row>
    <row r="10" spans="1:9" x14ac:dyDescent="0.2">
      <c r="B10" s="3" t="s">
        <v>37</v>
      </c>
      <c r="C10" s="46">
        <v>0.32200000000000001</v>
      </c>
      <c r="E10" s="1" t="s">
        <v>42</v>
      </c>
      <c r="F10" s="1">
        <f>C9/(1-C9)</f>
        <v>0.47492625368731567</v>
      </c>
    </row>
    <row r="11" spans="1:9" x14ac:dyDescent="0.2">
      <c r="B11" s="3" t="s">
        <v>32</v>
      </c>
      <c r="C11" s="38">
        <v>0.2</v>
      </c>
    </row>
    <row r="12" spans="1:9" x14ac:dyDescent="0.2">
      <c r="A12" s="1" t="s">
        <v>51</v>
      </c>
    </row>
    <row r="13" spans="1:9" x14ac:dyDescent="0.2">
      <c r="B13" s="3" t="s">
        <v>50</v>
      </c>
      <c r="C13" s="38">
        <v>7.0000000000000007E-2</v>
      </c>
    </row>
    <row r="14" spans="1:9" x14ac:dyDescent="0.2">
      <c r="B14" s="3" t="s">
        <v>52</v>
      </c>
      <c r="C14" s="38">
        <v>0.03</v>
      </c>
    </row>
    <row r="15" spans="1:9" x14ac:dyDescent="0.2">
      <c r="A15" s="1" t="s">
        <v>64</v>
      </c>
      <c r="C15" s="38">
        <v>0.75</v>
      </c>
    </row>
    <row r="17" spans="1:8" x14ac:dyDescent="0.2">
      <c r="A17" s="2" t="s">
        <v>53</v>
      </c>
    </row>
    <row r="18" spans="1:8" x14ac:dyDescent="0.2">
      <c r="A18" s="1" t="s">
        <v>54</v>
      </c>
      <c r="E18" s="2" t="s">
        <v>63</v>
      </c>
      <c r="F18" s="2"/>
      <c r="G18" s="2"/>
      <c r="H18" s="47" t="str">
        <f>IFERROR(C2*B29+F2*B21,"")</f>
        <v/>
      </c>
    </row>
    <row r="19" spans="1:8" x14ac:dyDescent="0.2">
      <c r="A19" s="1" t="s">
        <v>55</v>
      </c>
      <c r="B19" s="44" t="str">
        <f>IF('Indtastning udvalgsvarer'!D23&gt;=1,'Beregning udvalgsvarer'!F9*'Beregning udvalgsvarer'!F4/'Beregning udvalgsvarer'!F5,"")</f>
        <v/>
      </c>
      <c r="E19" s="2"/>
      <c r="F19" s="2"/>
      <c r="G19" s="2"/>
      <c r="H19" s="48"/>
    </row>
    <row r="20" spans="1:8" x14ac:dyDescent="0.2">
      <c r="A20" s="1" t="s">
        <v>56</v>
      </c>
      <c r="B20" s="44" t="str">
        <f>IF('Indtastning udvalgsvarer'!D10&gt;0,MIN('Beregning udvalgsvarer'!C2*0.1, C14),"")</f>
        <v/>
      </c>
      <c r="E20" s="2" t="s">
        <v>65</v>
      </c>
      <c r="F20" s="2"/>
      <c r="G20" s="2"/>
      <c r="H20" s="47" t="str">
        <f>IF(C2&gt;0.4,"",IFERROR(H18*C15,""))</f>
        <v/>
      </c>
    </row>
    <row r="21" spans="1:8" x14ac:dyDescent="0.2">
      <c r="A21" s="1" t="s">
        <v>57</v>
      </c>
      <c r="B21" s="44" t="str">
        <f>IFERROR(B19+B20,"")</f>
        <v/>
      </c>
    </row>
    <row r="22" spans="1:8" x14ac:dyDescent="0.2">
      <c r="E22" s="2" t="s">
        <v>66</v>
      </c>
    </row>
    <row r="23" spans="1:8" x14ac:dyDescent="0.2">
      <c r="A23" s="1" t="s">
        <v>58</v>
      </c>
    </row>
    <row r="24" spans="1:8" x14ac:dyDescent="0.2">
      <c r="A24" s="1" t="s">
        <v>55</v>
      </c>
      <c r="E24" s="2"/>
      <c r="F24" s="2" t="s">
        <v>19</v>
      </c>
      <c r="G24" s="2" t="s">
        <v>20</v>
      </c>
      <c r="H24" s="2"/>
    </row>
    <row r="25" spans="1:8" x14ac:dyDescent="0.2">
      <c r="A25" s="43" t="s">
        <v>59</v>
      </c>
      <c r="B25" s="44" t="str">
        <f>IF('Indtastning udvalgsvarer'!D23&gt;=1,F8*I2/I3,"")</f>
        <v/>
      </c>
      <c r="E25" s="2" t="s">
        <v>13</v>
      </c>
      <c r="F25" s="1" t="s">
        <v>17</v>
      </c>
      <c r="G25" s="38">
        <v>0.01</v>
      </c>
    </row>
    <row r="26" spans="1:8" x14ac:dyDescent="0.2">
      <c r="A26" s="43" t="s">
        <v>60</v>
      </c>
      <c r="B26" s="44" t="str">
        <f>IF('Indtastning udvalgsvarer'!D23&gt;=1,-F10*I5*I6/I3,"")</f>
        <v/>
      </c>
      <c r="E26" s="2" t="s">
        <v>14</v>
      </c>
      <c r="F26" s="1" t="s">
        <v>15</v>
      </c>
      <c r="G26" s="38">
        <v>0.03</v>
      </c>
      <c r="H26" s="18" t="s">
        <v>21</v>
      </c>
    </row>
    <row r="27" spans="1:8" x14ac:dyDescent="0.2">
      <c r="A27" s="1" t="s">
        <v>61</v>
      </c>
      <c r="B27" s="44" t="str">
        <f>IFERROR(B25+B26,"")</f>
        <v/>
      </c>
      <c r="E27" s="2" t="s">
        <v>24</v>
      </c>
      <c r="F27" s="1" t="s">
        <v>15</v>
      </c>
      <c r="G27" s="38">
        <v>0.05</v>
      </c>
      <c r="H27" s="18" t="s">
        <v>21</v>
      </c>
    </row>
    <row r="28" spans="1:8" x14ac:dyDescent="0.2">
      <c r="A28" s="1" t="s">
        <v>56</v>
      </c>
      <c r="B28" s="45">
        <f>C3*C13</f>
        <v>0</v>
      </c>
      <c r="E28" s="2" t="s">
        <v>16</v>
      </c>
      <c r="F28" s="1" t="s">
        <v>18</v>
      </c>
      <c r="G28" s="38">
        <f>G27</f>
        <v>0.05</v>
      </c>
    </row>
    <row r="29" spans="1:8" x14ac:dyDescent="0.2">
      <c r="A29" s="1" t="s">
        <v>57</v>
      </c>
      <c r="B29" s="45" t="str">
        <f>IFERROR(B27+B28,"")</f>
        <v/>
      </c>
    </row>
    <row r="30" spans="1:8" x14ac:dyDescent="0.2">
      <c r="B30" s="45"/>
    </row>
    <row r="31" spans="1:8" x14ac:dyDescent="0.2">
      <c r="D31" s="1" t="str">
        <f>IF(IFERROR(H20,"")&lt;G25,1,"")</f>
        <v/>
      </c>
      <c r="E31" s="20" t="s">
        <v>13</v>
      </c>
      <c r="F31" s="19" t="str">
        <f>"&lt;"&amp;G25</f>
        <v>&lt;0.01</v>
      </c>
    </row>
    <row r="32" spans="1:8" x14ac:dyDescent="0.2">
      <c r="D32" s="1" t="str">
        <f>IF(AND(IFERROR(H$20,"")&gt;=G25,IFERROR(H$20,"")&lt;=G26),1,"")</f>
        <v/>
      </c>
      <c r="E32" s="20" t="s">
        <v>14</v>
      </c>
      <c r="F32" s="19" t="str">
        <f>"&gt;="&amp;G25&amp;" og &lt;="&amp;G26</f>
        <v>&gt;=0.01 og &lt;=0.03</v>
      </c>
      <c r="H32" s="21"/>
    </row>
    <row r="33" spans="4:6" s="1" customFormat="1" x14ac:dyDescent="0.2">
      <c r="D33" s="1" t="str">
        <f>IF(AND(IFERROR(H$20,"")&gt;=G26,IFERROR(H$20,"")&lt;=G27),1,"")</f>
        <v/>
      </c>
      <c r="E33" s="20" t="s">
        <v>24</v>
      </c>
      <c r="F33" s="19" t="str">
        <f>"&gt;"&amp;G26&amp;" og &lt;="&amp;G27</f>
        <v>&gt;0.03 og &lt;=0.05</v>
      </c>
    </row>
    <row r="34" spans="4:6" s="1" customFormat="1" x14ac:dyDescent="0.2">
      <c r="D34" s="1" t="str">
        <f>IF(AND(IFERROR(H20,"")&gt;G28,IFERROR(H20,"")&lt;&gt;""),1,"")</f>
        <v/>
      </c>
      <c r="E34" s="20" t="s">
        <v>16</v>
      </c>
      <c r="F34" s="19" t="str">
        <f>"&gt;"&amp;G28</f>
        <v>&gt;0.05</v>
      </c>
    </row>
    <row r="35" spans="4:6" x14ac:dyDescent="0.2">
      <c r="D35" s="1" t="str">
        <f>IF('Indtastning udvalgsvarer'!D10&gt;40,1,"")</f>
        <v/>
      </c>
      <c r="E35" s="69" t="s">
        <v>69</v>
      </c>
    </row>
  </sheetData>
  <protectedRanges>
    <protectedRange sqref="G25:G27" name="Område1"/>
  </protectedRange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35" sqref="E35"/>
    </sheetView>
  </sheetViews>
  <sheetFormatPr defaultColWidth="9.140625" defaultRowHeight="12.75" x14ac:dyDescent="0.2"/>
  <cols>
    <col min="1" max="1" width="30.85546875" style="1" customWidth="1"/>
    <col min="2" max="2" width="9.7109375" style="3" bestFit="1" customWidth="1"/>
    <col min="3" max="4" width="9.140625" style="1"/>
    <col min="5" max="5" width="11.28515625" style="1" customWidth="1"/>
    <col min="6" max="6" width="11" style="1" customWidth="1"/>
    <col min="7" max="7" width="9.140625" style="1"/>
    <col min="8" max="8" width="21.85546875" style="1" bestFit="1" customWidth="1"/>
    <col min="9" max="12" width="9.140625" style="1"/>
    <col min="13" max="13" width="11" style="1" bestFit="1" customWidth="1"/>
    <col min="14" max="14" width="13.85546875" style="1" customWidth="1"/>
    <col min="15" max="15" width="10.85546875" style="1" customWidth="1"/>
    <col min="16" max="16" width="2.7109375" style="1" customWidth="1"/>
    <col min="17" max="16384" width="9.140625" style="1"/>
  </cols>
  <sheetData>
    <row r="1" spans="1:9" x14ac:dyDescent="0.2">
      <c r="A1" s="1" t="s">
        <v>29</v>
      </c>
      <c r="D1" s="1" t="s">
        <v>46</v>
      </c>
      <c r="E1" s="1" t="s">
        <v>43</v>
      </c>
    </row>
    <row r="2" spans="1:9" x14ac:dyDescent="0.2">
      <c r="B2" s="3" t="s">
        <v>30</v>
      </c>
      <c r="C2" s="38">
        <f>'Indtastning dagligvarer'!D10/100</f>
        <v>0</v>
      </c>
      <c r="E2" s="1" t="s">
        <v>38</v>
      </c>
      <c r="F2" s="41">
        <f>1-C2</f>
        <v>1</v>
      </c>
      <c r="H2" s="1" t="s">
        <v>47</v>
      </c>
      <c r="I2" s="1">
        <f>C7*F2*F3</f>
        <v>0.98</v>
      </c>
    </row>
    <row r="3" spans="1:9" x14ac:dyDescent="0.2">
      <c r="B3" s="3" t="s">
        <v>33</v>
      </c>
      <c r="C3" s="38">
        <f>'Indtastning dagligvarer'!D17/100</f>
        <v>0</v>
      </c>
      <c r="E3" s="1" t="s">
        <v>39</v>
      </c>
      <c r="F3" s="41">
        <f>1-D5</f>
        <v>0.98</v>
      </c>
      <c r="H3" s="1" t="s">
        <v>48</v>
      </c>
      <c r="I3" s="1">
        <f>C4*(C7-C2*F3)</f>
        <v>0</v>
      </c>
    </row>
    <row r="4" spans="1:9" x14ac:dyDescent="0.2">
      <c r="B4" s="3" t="s">
        <v>31</v>
      </c>
      <c r="C4" s="1">
        <f>'Indtastning dagligvarer'!D23</f>
        <v>0</v>
      </c>
      <c r="E4" s="1" t="s">
        <v>44</v>
      </c>
      <c r="F4" s="42">
        <f>C2*F3</f>
        <v>0</v>
      </c>
    </row>
    <row r="5" spans="1:9" x14ac:dyDescent="0.2">
      <c r="B5" s="3" t="s">
        <v>32</v>
      </c>
      <c r="C5" s="38">
        <f>'Indtastning dagligvarer'!D29/100</f>
        <v>0</v>
      </c>
      <c r="D5" s="38">
        <f>IF(C5&gt;0,C5,C11)</f>
        <v>0.02</v>
      </c>
      <c r="E5" s="1" t="s">
        <v>45</v>
      </c>
      <c r="F5" s="1">
        <f>IF(C4&gt;=1,C4-F2*F3,0)</f>
        <v>0</v>
      </c>
      <c r="H5" s="1" t="s">
        <v>62</v>
      </c>
      <c r="I5" s="1">
        <f>IF(C4&gt;=1,(C4-C7)/C7,0)</f>
        <v>0</v>
      </c>
    </row>
    <row r="6" spans="1:9" x14ac:dyDescent="0.2">
      <c r="A6" s="1" t="s">
        <v>28</v>
      </c>
      <c r="H6" s="1" t="s">
        <v>49</v>
      </c>
      <c r="I6" s="1">
        <f>C7*C2*F3</f>
        <v>0</v>
      </c>
    </row>
    <row r="7" spans="1:9" x14ac:dyDescent="0.2">
      <c r="B7" s="3" t="s">
        <v>34</v>
      </c>
      <c r="C7" s="1">
        <f>MAX(1,C2*C4/((1+C3)*(1+B28*D28)))</f>
        <v>1</v>
      </c>
    </row>
    <row r="8" spans="1:9" x14ac:dyDescent="0.2">
      <c r="B8" s="3" t="s">
        <v>35</v>
      </c>
      <c r="C8" s="46">
        <f>C10</f>
        <v>0.20599999999999999</v>
      </c>
      <c r="E8" s="1" t="s">
        <v>40</v>
      </c>
      <c r="F8" s="1">
        <f>C8/(1-C9)</f>
        <v>0.25944584382871533</v>
      </c>
    </row>
    <row r="9" spans="1:9" x14ac:dyDescent="0.2">
      <c r="B9" s="3" t="s">
        <v>36</v>
      </c>
      <c r="C9" s="46">
        <f>C10</f>
        <v>0.20599999999999999</v>
      </c>
      <c r="E9" s="1" t="s">
        <v>41</v>
      </c>
      <c r="F9" s="1">
        <f>C9/(1-C8)</f>
        <v>0.25944584382871533</v>
      </c>
    </row>
    <row r="10" spans="1:9" x14ac:dyDescent="0.2">
      <c r="B10" s="3" t="s">
        <v>37</v>
      </c>
      <c r="C10" s="46">
        <v>0.20599999999999999</v>
      </c>
      <c r="E10" s="1" t="s">
        <v>42</v>
      </c>
      <c r="F10" s="1">
        <f>C9/(1-C9)</f>
        <v>0.25944584382871533</v>
      </c>
    </row>
    <row r="11" spans="1:9" x14ac:dyDescent="0.2">
      <c r="B11" s="3" t="s">
        <v>32</v>
      </c>
      <c r="C11" s="38">
        <v>0.02</v>
      </c>
    </row>
    <row r="12" spans="1:9" x14ac:dyDescent="0.2">
      <c r="A12" s="1" t="s">
        <v>51</v>
      </c>
    </row>
    <row r="13" spans="1:9" x14ac:dyDescent="0.2">
      <c r="B13" s="3" t="s">
        <v>50</v>
      </c>
      <c r="C13" s="38">
        <v>7.0000000000000007E-2</v>
      </c>
    </row>
    <row r="14" spans="1:9" x14ac:dyDescent="0.2">
      <c r="B14" s="3" t="s">
        <v>52</v>
      </c>
      <c r="C14" s="38">
        <v>0.03</v>
      </c>
    </row>
    <row r="15" spans="1:9" x14ac:dyDescent="0.2">
      <c r="A15" s="1" t="s">
        <v>64</v>
      </c>
      <c r="C15" s="38">
        <v>0.75</v>
      </c>
    </row>
    <row r="17" spans="1:8" x14ac:dyDescent="0.2">
      <c r="A17" s="2" t="s">
        <v>53</v>
      </c>
    </row>
    <row r="18" spans="1:8" x14ac:dyDescent="0.2">
      <c r="A18" s="1" t="s">
        <v>54</v>
      </c>
      <c r="E18" s="2" t="s">
        <v>63</v>
      </c>
      <c r="F18" s="2"/>
      <c r="G18" s="2"/>
      <c r="H18" s="47" t="str">
        <f>IFERROR(C2*B29+F2*B21,"")</f>
        <v/>
      </c>
    </row>
    <row r="19" spans="1:8" x14ac:dyDescent="0.2">
      <c r="A19" s="1" t="s">
        <v>55</v>
      </c>
      <c r="B19" s="44" t="str">
        <f>IF('Indtastning dagligvarer'!D23&gt;=1,'Beregning dagligvarer'!F9*'Beregning dagligvarer'!F4/'Beregning dagligvarer'!F5,"")</f>
        <v/>
      </c>
      <c r="E19" s="2"/>
      <c r="F19" s="2"/>
      <c r="G19" s="2"/>
      <c r="H19" s="48"/>
    </row>
    <row r="20" spans="1:8" x14ac:dyDescent="0.2">
      <c r="A20" s="1" t="s">
        <v>56</v>
      </c>
      <c r="B20" s="44" t="str">
        <f>IF('Indtastning dagligvarer'!D10&gt;0,MIN('Beregning dagligvarer'!C2*0.1, C14),"")</f>
        <v/>
      </c>
      <c r="E20" s="2" t="s">
        <v>65</v>
      </c>
      <c r="F20" s="2"/>
      <c r="G20" s="2"/>
      <c r="H20" s="47" t="str">
        <f>IF(C2&gt;0.4,"",IFERROR(H18*C15,""))</f>
        <v/>
      </c>
    </row>
    <row r="21" spans="1:8" x14ac:dyDescent="0.2">
      <c r="A21" s="1" t="s">
        <v>57</v>
      </c>
      <c r="B21" s="44" t="str">
        <f>IFERROR(B19+B20,"")</f>
        <v/>
      </c>
    </row>
    <row r="22" spans="1:8" x14ac:dyDescent="0.2">
      <c r="E22" s="2" t="s">
        <v>66</v>
      </c>
    </row>
    <row r="23" spans="1:8" x14ac:dyDescent="0.2">
      <c r="A23" s="1" t="s">
        <v>58</v>
      </c>
    </row>
    <row r="24" spans="1:8" x14ac:dyDescent="0.2">
      <c r="A24" s="1" t="s">
        <v>55</v>
      </c>
      <c r="E24" s="2"/>
      <c r="F24" s="2" t="s">
        <v>19</v>
      </c>
      <c r="G24" s="2" t="s">
        <v>20</v>
      </c>
      <c r="H24" s="2"/>
    </row>
    <row r="25" spans="1:8" x14ac:dyDescent="0.2">
      <c r="A25" s="43" t="s">
        <v>59</v>
      </c>
      <c r="B25" s="44" t="str">
        <f>IF('Indtastning dagligvarer'!D23&gt;=1,F8*I2/I3,"")</f>
        <v/>
      </c>
      <c r="E25" s="2" t="s">
        <v>13</v>
      </c>
      <c r="F25" s="1" t="s">
        <v>17</v>
      </c>
      <c r="G25" s="38">
        <v>0.01</v>
      </c>
    </row>
    <row r="26" spans="1:8" x14ac:dyDescent="0.2">
      <c r="A26" s="43" t="s">
        <v>60</v>
      </c>
      <c r="B26" s="44" t="str">
        <f>IF('Indtastning dagligvarer'!D23&gt;=1,-F10*I5*I6/I3,"")</f>
        <v/>
      </c>
      <c r="E26" s="2" t="s">
        <v>14</v>
      </c>
      <c r="F26" s="1" t="s">
        <v>15</v>
      </c>
      <c r="G26" s="38">
        <v>0.03</v>
      </c>
      <c r="H26" s="18" t="s">
        <v>21</v>
      </c>
    </row>
    <row r="27" spans="1:8" x14ac:dyDescent="0.2">
      <c r="A27" s="1" t="s">
        <v>61</v>
      </c>
      <c r="B27" s="44" t="str">
        <f>IFERROR(B25+B26,"")</f>
        <v/>
      </c>
      <c r="E27" s="2" t="s">
        <v>24</v>
      </c>
      <c r="F27" s="1" t="s">
        <v>15</v>
      </c>
      <c r="G27" s="38">
        <v>0.05</v>
      </c>
      <c r="H27" s="18" t="s">
        <v>21</v>
      </c>
    </row>
    <row r="28" spans="1:8" x14ac:dyDescent="0.2">
      <c r="A28" s="1" t="s">
        <v>56</v>
      </c>
      <c r="B28" s="45">
        <f>C3*C13</f>
        <v>0</v>
      </c>
      <c r="E28" s="2" t="s">
        <v>16</v>
      </c>
      <c r="F28" s="1" t="s">
        <v>18</v>
      </c>
      <c r="G28" s="38">
        <f>G27</f>
        <v>0.05</v>
      </c>
    </row>
    <row r="29" spans="1:8" x14ac:dyDescent="0.2">
      <c r="A29" s="1" t="s">
        <v>57</v>
      </c>
      <c r="B29" s="45" t="str">
        <f>IFERROR(B27+B28,"")</f>
        <v/>
      </c>
    </row>
    <row r="30" spans="1:8" x14ac:dyDescent="0.2">
      <c r="B30" s="45"/>
    </row>
    <row r="31" spans="1:8" x14ac:dyDescent="0.2">
      <c r="D31" s="1" t="str">
        <f>IF(IFERROR(H20,"")&lt;G25,1,"")</f>
        <v/>
      </c>
      <c r="E31" s="20" t="s">
        <v>13</v>
      </c>
      <c r="F31" s="19" t="str">
        <f>"&lt;"&amp;G25</f>
        <v>&lt;0.01</v>
      </c>
    </row>
    <row r="32" spans="1:8" x14ac:dyDescent="0.2">
      <c r="D32" s="1" t="str">
        <f>IF(AND(IFERROR(H$20,"")&gt;=G25,IFERROR(H$20,"")&lt;=G26),1,"")</f>
        <v/>
      </c>
      <c r="E32" s="20" t="s">
        <v>14</v>
      </c>
      <c r="F32" s="19" t="str">
        <f>"&gt;="&amp;G25&amp;" og &lt;="&amp;G26</f>
        <v>&gt;=0.01 og &lt;=0.03</v>
      </c>
      <c r="H32" s="21"/>
    </row>
    <row r="33" spans="4:6" s="1" customFormat="1" x14ac:dyDescent="0.2">
      <c r="D33" s="1" t="str">
        <f>IF(AND(IFERROR(H$20,"")&gt;=G26,IFERROR(H$20,"")&lt;=G27),1,"")</f>
        <v/>
      </c>
      <c r="E33" s="20" t="s">
        <v>24</v>
      </c>
      <c r="F33" s="19" t="str">
        <f>"&gt;"&amp;G26&amp;" og &lt;="&amp;G27</f>
        <v>&gt;0.03 og &lt;=0.05</v>
      </c>
    </row>
    <row r="34" spans="4:6" s="1" customFormat="1" x14ac:dyDescent="0.2">
      <c r="D34" s="1" t="str">
        <f>IF(AND(IFERROR(H20,"")&gt;G28,IFERROR(H20,"")&lt;&gt;""),1,"")</f>
        <v/>
      </c>
      <c r="E34" s="20" t="s">
        <v>16</v>
      </c>
      <c r="F34" s="19" t="str">
        <f>"&gt;"&amp;G28</f>
        <v>&gt;0.05</v>
      </c>
    </row>
    <row r="35" spans="4:6" x14ac:dyDescent="0.2">
      <c r="D35" s="1" t="str">
        <f>IF('Indtastning dagligvarer'!D10&gt;40,1,"")</f>
        <v/>
      </c>
      <c r="E35" s="69" t="s">
        <v>69</v>
      </c>
    </row>
  </sheetData>
  <protectedRanges>
    <protectedRange sqref="G25:G27" name="Område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D7BCDF984BD84E9D0196441A00308A" ma:contentTypeVersion="0" ma:contentTypeDescription="Opret et nyt dokument." ma:contentTypeScope="" ma:versionID="2483a62460a279f27fc431df67b4c95c">
  <xsd:schema xmlns:xsd="http://www.w3.org/2001/XMLSchema" xmlns:xs="http://www.w3.org/2001/XMLSchema" xmlns:p="http://schemas.microsoft.com/office/2006/metadata/properties" xmlns:ns2="bc26b6a5-d845-4201-8d35-243a27763c53" xmlns:ns3="F0A7124E-0D47-4901-962F-B2232F940EC1" targetNamespace="http://schemas.microsoft.com/office/2006/metadata/properties" ma:root="true" ma:fieldsID="38446f4c07b30533d5a92fb54ce3703d" ns2:_="" ns3:_="">
    <xsd:import namespace="bc26b6a5-d845-4201-8d35-243a27763c53"/>
    <xsd:import namespace="F0A7124E-0D47-4901-962F-B2232F940EC1"/>
    <xsd:element name="properties">
      <xsd:complexType>
        <xsd:sequence>
          <xsd:element name="documentManagement">
            <xsd:complexType>
              <xsd:all>
                <xsd:element ref="ns2:SIStatusOfDocumentColumn413" minOccurs="0"/>
                <xsd:element ref="ns3:Dokumentkategor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6b6a5-d845-4201-8d35-243a27763c53" elementFormDefault="qualified">
    <xsd:import namespace="http://schemas.microsoft.com/office/2006/documentManagement/types"/>
    <xsd:import namespace="http://schemas.microsoft.com/office/infopath/2007/PartnerControls"/>
    <xsd:element name="SIStatusOfDocumentColumn413" ma:index="8" nillable="true" ma:displayName="Dokumentstatus" ma:internalName="SIStatusOfDocumentColumn413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7124E-0D47-4901-962F-B2232F940EC1" elementFormDefault="qualified">
    <xsd:import namespace="http://schemas.microsoft.com/office/2006/documentManagement/types"/>
    <xsd:import namespace="http://schemas.microsoft.com/office/infopath/2007/PartnerControls"/>
    <xsd:element name="Dokumentkategori" ma:index="9" nillable="true" ma:displayName="Dokumentkategori" ma:default="Kategori 1" ma:format="Dropdown" ma:internalName="Dokumentkategori">
      <xsd:simpleType>
        <xsd:restriction base="dms:Choice">
          <xsd:enumeration value="Kategori 1"/>
          <xsd:enumeration value="Kategori 2"/>
          <xsd:enumeration value="Kategori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StatusOfDocumentColumn413 xmlns="bc26b6a5-d845-4201-8d35-243a27763c53" xsi:nil="true"/>
    <Dokumentkategori xmlns="F0A7124E-0D47-4901-962F-B2232F940EC1">Kategori 1</Dokumentkategori>
  </documentManagement>
</p:properties>
</file>

<file path=customXml/itemProps1.xml><?xml version="1.0" encoding="utf-8"?>
<ds:datastoreItem xmlns:ds="http://schemas.openxmlformats.org/officeDocument/2006/customXml" ds:itemID="{1D1B1DE2-603D-43AC-B513-8E48E40E1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FD30C-3C56-48AE-9210-D2D29BA06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6b6a5-d845-4201-8d35-243a27763c53"/>
    <ds:schemaRef ds:uri="F0A7124E-0D47-4901-962F-B2232F940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11FAAD-4C38-40B0-8D24-D216CED31936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0A7124E-0D47-4901-962F-B2232F940EC1"/>
    <ds:schemaRef ds:uri="http://purl.org/dc/terms/"/>
    <ds:schemaRef ds:uri="http://purl.org/dc/dcmitype/"/>
    <ds:schemaRef ds:uri="http://www.w3.org/XML/1998/namespace"/>
    <ds:schemaRef ds:uri="bc26b6a5-d845-4201-8d35-243a27763c5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Indtastning udvalgsvarer</vt:lpstr>
      <vt:lpstr>Indtastning dagligvarer</vt:lpstr>
      <vt:lpstr>Beregning udvalgsvarer</vt:lpstr>
      <vt:lpstr>Beregning dagligvarer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Hansen-Solevad (KFST)</dc:creator>
  <cp:lastModifiedBy>Regina Nørregaard</cp:lastModifiedBy>
  <dcterms:created xsi:type="dcterms:W3CDTF">2017-03-06T08:04:20Z</dcterms:created>
  <dcterms:modified xsi:type="dcterms:W3CDTF">2017-10-11T12:16:44Z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0x010100FBD7BCDF984BD84E9D0196441A00308A</vt:lpwstr>
  </property>
  <property fmtid="{D5CDD505-2E9C-101B-9397-08002B2CF9AE}" pid="3" name="ProjectRecno">
    <vt:lpwstr>200264</vt:lpwstr>
  </property>
</Properties>
</file>